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2022" sheetId="1" r:id="rId1"/>
  </sheets>
  <definedNames>
    <definedName name="_xlnm.Print_Area" localSheetId="0">'2022'!$A$1:$R$435</definedName>
    <definedName name="Excel_BuiltIn_Print_Area" localSheetId="0">'2022'!$A$1:$AF$418</definedName>
    <definedName name="Excel_BuiltIn_Print_Area" localSheetId="0">'2022'!$A$1:$AF$437</definedName>
    <definedName name="Excel_BuiltIn_Print_Area" localSheetId="0">'2022'!$A$1:$R$437</definedName>
    <definedName name="Excel_BuiltIn_Print_Area">#REF!</definedName>
    <definedName name="__Anonymous_Sheet_DB__1">'2022'!$AK$302</definedName>
    <definedName name="dati">'2022'!$B$7:$AH$335</definedName>
    <definedName name="titoli">'2022'!$A$4:$IP$4</definedName>
  </definedNames>
  <calcPr fullCalcOnLoad="1"/>
</workbook>
</file>

<file path=xl/sharedStrings.xml><?xml version="1.0" encoding="utf-8"?>
<sst xmlns="http://schemas.openxmlformats.org/spreadsheetml/2006/main" count="1733" uniqueCount="501">
  <si>
    <t xml:space="preserve">Ranking List Nazionale della Classe Dinghy 12' </t>
  </si>
  <si>
    <t>Anno 2022</t>
  </si>
  <si>
    <t>(con coefficente)</t>
  </si>
  <si>
    <t xml:space="preserve">con TDC e campionati zonali </t>
  </si>
  <si>
    <t xml:space="preserve">Pos. </t>
  </si>
  <si>
    <t xml:space="preserve">Timoniere </t>
  </si>
  <si>
    <t>Flotta</t>
  </si>
  <si>
    <t>EST</t>
  </si>
  <si>
    <t>Sex</t>
  </si>
  <si>
    <t>M</t>
  </si>
  <si>
    <t>Nas</t>
  </si>
  <si>
    <t>Bari</t>
  </si>
  <si>
    <t xml:space="preserve">Bombola d'oro </t>
  </si>
  <si>
    <t>Pianello</t>
  </si>
  <si>
    <t>Marina Ravenna CI</t>
  </si>
  <si>
    <t>TDC 2022 orig</t>
  </si>
  <si>
    <t>TDC 2022</t>
  </si>
  <si>
    <t>Zonali  2022 orig</t>
  </si>
  <si>
    <t>Zonali 2022</t>
  </si>
  <si>
    <t>Totale solo nazionali</t>
  </si>
  <si>
    <t>Totale con TDC e Zonali</t>
  </si>
  <si>
    <t>Totale bonus</t>
  </si>
  <si>
    <t>bonus tdc</t>
  </si>
  <si>
    <t>bonus naz</t>
  </si>
  <si>
    <t>Bombola    (posiz)</t>
  </si>
  <si>
    <t>CI 22  (posiz)</t>
  </si>
  <si>
    <t>TDC 2022 posiz</t>
  </si>
  <si>
    <t>TDC 2022 punti</t>
  </si>
  <si>
    <t>TDC 2022 pesato</t>
  </si>
  <si>
    <t>2022 Estero</t>
  </si>
  <si>
    <t>2022  Liguria</t>
  </si>
  <si>
    <t xml:space="preserve"> 2022 Laghi P</t>
  </si>
  <si>
    <t>2022 Adriatico</t>
  </si>
  <si>
    <t>2022 Alto Tirreno</t>
  </si>
  <si>
    <t>2022 Tirreno  CM</t>
  </si>
  <si>
    <t>2021 Sicilia</t>
  </si>
  <si>
    <t>2022 Puglia</t>
  </si>
  <si>
    <t>Zonali  punti</t>
  </si>
  <si>
    <t>Zonali punti pesati</t>
  </si>
  <si>
    <t>2022 Estero/Eventi</t>
  </si>
  <si>
    <t>2022 Sicilia</t>
  </si>
  <si>
    <t>Zonali punti coeff</t>
  </si>
  <si>
    <t>Zonali punti coeff. Pesati</t>
  </si>
  <si>
    <t>classificati</t>
  </si>
  <si>
    <t xml:space="preserve">Jannello </t>
  </si>
  <si>
    <t>L</t>
  </si>
  <si>
    <t>ITA</t>
  </si>
  <si>
    <t>m</t>
  </si>
  <si>
    <t>Patrone Alberto</t>
  </si>
  <si>
    <t>Moschioni</t>
  </si>
  <si>
    <t>P L</t>
  </si>
  <si>
    <t>Boem</t>
  </si>
  <si>
    <t>A</t>
  </si>
  <si>
    <t xml:space="preserve">Falciola </t>
  </si>
  <si>
    <t xml:space="preserve">Gazzolo </t>
  </si>
  <si>
    <t>Puccini Giorgio</t>
  </si>
  <si>
    <t>T</t>
  </si>
  <si>
    <t>Dubbini Marco</t>
  </si>
  <si>
    <t>P G</t>
  </si>
  <si>
    <t xml:space="preserve">D'Albertas </t>
  </si>
  <si>
    <t>Pilo Pais</t>
  </si>
  <si>
    <t>Cito Filomarino</t>
  </si>
  <si>
    <t xml:space="preserve">Penagini </t>
  </si>
  <si>
    <t>De Gaspari</t>
  </si>
  <si>
    <t xml:space="preserve">Macchiarella </t>
  </si>
  <si>
    <t>S</t>
  </si>
  <si>
    <t xml:space="preserve">Allodi </t>
  </si>
  <si>
    <t>Robotti</t>
  </si>
  <si>
    <t>Leporati Massimo</t>
  </si>
  <si>
    <t>Bianchi Andrea</t>
  </si>
  <si>
    <t xml:space="preserve">Corbellini </t>
  </si>
  <si>
    <t>P V</t>
  </si>
  <si>
    <t>Baù</t>
  </si>
  <si>
    <t>Lodigiani Francesca</t>
  </si>
  <si>
    <t>F</t>
  </si>
  <si>
    <t>Puzzarini</t>
  </si>
  <si>
    <t>Fidanza</t>
  </si>
  <si>
    <t>Mendini</t>
  </si>
  <si>
    <t>Francesia Berta</t>
  </si>
  <si>
    <t>Balestrieri Maria Elena</t>
  </si>
  <si>
    <t>Carmagnani Attilio</t>
  </si>
  <si>
    <t>Favaro</t>
  </si>
  <si>
    <t>Strassera</t>
  </si>
  <si>
    <t>Masserotti</t>
  </si>
  <si>
    <t xml:space="preserve">Carossia </t>
  </si>
  <si>
    <t>Laera</t>
  </si>
  <si>
    <t>P</t>
  </si>
  <si>
    <t>Ferrarini</t>
  </si>
  <si>
    <t>Negri</t>
  </si>
  <si>
    <t>Zerbin</t>
  </si>
  <si>
    <t>Lillia</t>
  </si>
  <si>
    <t>Majer Sebastiano</t>
  </si>
  <si>
    <t xml:space="preserve">Manzoni </t>
  </si>
  <si>
    <t>Gamberini</t>
  </si>
  <si>
    <t>La Tegola</t>
  </si>
  <si>
    <t>Semenzato Flavio</t>
  </si>
  <si>
    <t xml:space="preserve">Mangione </t>
  </si>
  <si>
    <t xml:space="preserve">Schiavon </t>
  </si>
  <si>
    <t>Bavestrello</t>
  </si>
  <si>
    <t>Ravetta</t>
  </si>
  <si>
    <t>Bottiglione</t>
  </si>
  <si>
    <t>Pedone</t>
  </si>
  <si>
    <t>MON</t>
  </si>
  <si>
    <t>Pierobon</t>
  </si>
  <si>
    <t xml:space="preserve">Bacigalupo </t>
  </si>
  <si>
    <t xml:space="preserve">Rebaudi </t>
  </si>
  <si>
    <t>Pardini</t>
  </si>
  <si>
    <t>Costantino</t>
  </si>
  <si>
    <t xml:space="preserve">Pardelli </t>
  </si>
  <si>
    <t xml:space="preserve">Ermolli </t>
  </si>
  <si>
    <t>Frigerio</t>
  </si>
  <si>
    <t xml:space="preserve">Tosco </t>
  </si>
  <si>
    <t xml:space="preserve">Meriggi </t>
  </si>
  <si>
    <t>Ferri Amedeo</t>
  </si>
  <si>
    <t>Giribaldi</t>
  </si>
  <si>
    <t xml:space="preserve">Ottonello </t>
  </si>
  <si>
    <t>Ugolini</t>
  </si>
  <si>
    <t xml:space="preserve">Samele </t>
  </si>
  <si>
    <t>Tenderini</t>
  </si>
  <si>
    <t>Loretano</t>
  </si>
  <si>
    <t>Olivi</t>
  </si>
  <si>
    <t xml:space="preserve">Gambaro </t>
  </si>
  <si>
    <t xml:space="preserve">Azzarini </t>
  </si>
  <si>
    <t>Ferracin</t>
  </si>
  <si>
    <t>Dalpoz</t>
  </si>
  <si>
    <t>Majer Michele</t>
  </si>
  <si>
    <t>Pannarale</t>
  </si>
  <si>
    <t>Fondi</t>
  </si>
  <si>
    <t>Pivanti</t>
  </si>
  <si>
    <t>Colombo M</t>
  </si>
  <si>
    <t>Resta</t>
  </si>
  <si>
    <t xml:space="preserve">Castellaro </t>
  </si>
  <si>
    <t>Le Maitre</t>
  </si>
  <si>
    <t>E</t>
  </si>
  <si>
    <t>FRA</t>
  </si>
  <si>
    <t>Fazio</t>
  </si>
  <si>
    <t>Bianchi Danilo</t>
  </si>
  <si>
    <t xml:space="preserve">Armellin </t>
  </si>
  <si>
    <t>Pechè</t>
  </si>
  <si>
    <t>Bianchi Edoardo</t>
  </si>
  <si>
    <t>De Bellis Vitti Tommaso S</t>
  </si>
  <si>
    <t>Sgolacchia</t>
  </si>
  <si>
    <t>Antoncecchi</t>
  </si>
  <si>
    <t>Puccini Marco</t>
  </si>
  <si>
    <t>Miadonna</t>
  </si>
  <si>
    <t>Le Bruchec</t>
  </si>
  <si>
    <t>Chiaruttini</t>
  </si>
  <si>
    <t>Bagni</t>
  </si>
  <si>
    <t>De Bellis Vitti Tommaso</t>
  </si>
  <si>
    <t xml:space="preserve">Bocchino </t>
  </si>
  <si>
    <t>Pellegrini</t>
  </si>
  <si>
    <t>Surendok Patricia</t>
  </si>
  <si>
    <t>NED</t>
  </si>
  <si>
    <t>Begalli</t>
  </si>
  <si>
    <t>Zaffalon</t>
  </si>
  <si>
    <t>Parodi</t>
  </si>
  <si>
    <t>Sacchi</t>
  </si>
  <si>
    <t>Fuhrop</t>
  </si>
  <si>
    <t>GER</t>
  </si>
  <si>
    <t>Komori</t>
  </si>
  <si>
    <t>JAP</t>
  </si>
  <si>
    <t>La Scala Giuseppe</t>
  </si>
  <si>
    <t>Rosso Isernia</t>
  </si>
  <si>
    <t>Rossiello</t>
  </si>
  <si>
    <t>Penzo</t>
  </si>
  <si>
    <t xml:space="preserve">Fabro </t>
  </si>
  <si>
    <t>De Ascentis</t>
  </si>
  <si>
    <t xml:space="preserve">Tua </t>
  </si>
  <si>
    <t>Dal Mas</t>
  </si>
  <si>
    <t>Kohler</t>
  </si>
  <si>
    <t>Folloni</t>
  </si>
  <si>
    <t>Zagaria</t>
  </si>
  <si>
    <t>Baron</t>
  </si>
  <si>
    <t xml:space="preserve">Starita </t>
  </si>
  <si>
    <t>De Santis Andrea</t>
  </si>
  <si>
    <t>Piccininni</t>
  </si>
  <si>
    <t>Schena</t>
  </si>
  <si>
    <t>Sada Paolo</t>
  </si>
  <si>
    <t xml:space="preserve">Ballarin Roberto </t>
  </si>
  <si>
    <t xml:space="preserve">Cusin </t>
  </si>
  <si>
    <t>Pescetto</t>
  </si>
  <si>
    <t xml:space="preserve">Tirapani </t>
  </si>
  <si>
    <t xml:space="preserve">Sanzini </t>
  </si>
  <si>
    <t>Braccini</t>
  </si>
  <si>
    <t>Scarpa</t>
  </si>
  <si>
    <t>???</t>
  </si>
  <si>
    <t>Bruni Francesco</t>
  </si>
  <si>
    <t>Zambonin Egidio</t>
  </si>
  <si>
    <t>Marchesi</t>
  </si>
  <si>
    <t>Di Tarsia Francesco</t>
  </si>
  <si>
    <t>Mason</t>
  </si>
  <si>
    <t>Zamorani</t>
  </si>
  <si>
    <t>Arnaud</t>
  </si>
  <si>
    <t>Spina</t>
  </si>
  <si>
    <t>A A</t>
  </si>
  <si>
    <t xml:space="preserve">Lorenzi </t>
  </si>
  <si>
    <t>Randazzo Paola</t>
  </si>
  <si>
    <t>Sada Marco</t>
  </si>
  <si>
    <t>Davanzo</t>
  </si>
  <si>
    <t xml:space="preserve">Napoli </t>
  </si>
  <si>
    <t>De Luca</t>
  </si>
  <si>
    <t>Benedetti</t>
  </si>
  <si>
    <t>Magro</t>
  </si>
  <si>
    <t>Corsi Marcello</t>
  </si>
  <si>
    <t>Barovier</t>
  </si>
  <si>
    <t>Bruni Ubaldo</t>
  </si>
  <si>
    <t>Ciani Bassetti</t>
  </si>
  <si>
    <t>Daccà</t>
  </si>
  <si>
    <t xml:space="preserve">Landi </t>
  </si>
  <si>
    <t>Scalabrin</t>
  </si>
  <si>
    <t>Sennhauser</t>
  </si>
  <si>
    <t>Zietek</t>
  </si>
  <si>
    <t>POL</t>
  </si>
  <si>
    <t>Facco</t>
  </si>
  <si>
    <t>Foscolo</t>
  </si>
  <si>
    <t xml:space="preserve">Orsini Baroni </t>
  </si>
  <si>
    <t xml:space="preserve">Stracquadaneo </t>
  </si>
  <si>
    <t>Ghio Piergiorgio</t>
  </si>
  <si>
    <t>Marini Balestra</t>
  </si>
  <si>
    <t>Tognacci</t>
  </si>
  <si>
    <t xml:space="preserve">Scanu </t>
  </si>
  <si>
    <t>Monager</t>
  </si>
  <si>
    <t>Montanaro</t>
  </si>
  <si>
    <t>Rinonapoli</t>
  </si>
  <si>
    <t xml:space="preserve">Coppola </t>
  </si>
  <si>
    <t>Di Fraia</t>
  </si>
  <si>
    <t>Giolli</t>
  </si>
  <si>
    <t xml:space="preserve">Santini </t>
  </si>
  <si>
    <t xml:space="preserve">Viola </t>
  </si>
  <si>
    <t>Bellotti</t>
  </si>
  <si>
    <t>Fornasaris</t>
  </si>
  <si>
    <t>Pais</t>
  </si>
  <si>
    <t>Rosestolato</t>
  </si>
  <si>
    <t>Ruggieri</t>
  </si>
  <si>
    <t>Granello</t>
  </si>
  <si>
    <t>Cogni</t>
  </si>
  <si>
    <t>De Ruttè</t>
  </si>
  <si>
    <t>SUI</t>
  </si>
  <si>
    <t>Baldi Talini</t>
  </si>
  <si>
    <t>Briante Glauco</t>
  </si>
  <si>
    <t>Ferruzzi</t>
  </si>
  <si>
    <t>Formica</t>
  </si>
  <si>
    <t>Meister Rupert</t>
  </si>
  <si>
    <t>Patrone Giuseppe</t>
  </si>
  <si>
    <t>Bianchi Alessandro</t>
  </si>
  <si>
    <t>Cangemi Agostino</t>
  </si>
  <si>
    <t xml:space="preserve">D'Ardia </t>
  </si>
  <si>
    <t>Piccirillo</t>
  </si>
  <si>
    <t>Colangelo</t>
  </si>
  <si>
    <t>Meister Anna</t>
  </si>
  <si>
    <t>Pasquini</t>
  </si>
  <si>
    <t>Sampiero</t>
  </si>
  <si>
    <t>Brusori</t>
  </si>
  <si>
    <t>Cadeddu</t>
  </si>
  <si>
    <t>Dissera Bragadin Marco</t>
  </si>
  <si>
    <t>Puthod</t>
  </si>
  <si>
    <t>Pedetti</t>
  </si>
  <si>
    <t xml:space="preserve">Rainusso </t>
  </si>
  <si>
    <t>Berruti</t>
  </si>
  <si>
    <t xml:space="preserve">Bertacca </t>
  </si>
  <si>
    <t xml:space="preserve">Lachotzki </t>
  </si>
  <si>
    <t>Sonnino</t>
  </si>
  <si>
    <t>Albanese</t>
  </si>
  <si>
    <t>Alessi</t>
  </si>
  <si>
    <t>Andreis</t>
  </si>
  <si>
    <t>Anghileri Toni</t>
  </si>
  <si>
    <t>Arnoldus Nicky</t>
  </si>
  <si>
    <t>CAN</t>
  </si>
  <si>
    <t>Audizio</t>
  </si>
  <si>
    <t>Baldan</t>
  </si>
  <si>
    <t>Baroni Maurizio</t>
  </si>
  <si>
    <t>Belloni</t>
  </si>
  <si>
    <t>Benvenuti</t>
  </si>
  <si>
    <t>Besana</t>
  </si>
  <si>
    <t>Besson Charlotte</t>
  </si>
  <si>
    <t>Biancheri</t>
  </si>
  <si>
    <t>Biasotti</t>
  </si>
  <si>
    <t>Bistagnino</t>
  </si>
  <si>
    <t>Bleeker Pieter</t>
  </si>
  <si>
    <t>Blosi</t>
  </si>
  <si>
    <t>Bonafini Sara</t>
  </si>
  <si>
    <t>Bondi</t>
  </si>
  <si>
    <t>Bonifaccio</t>
  </si>
  <si>
    <t>Bottoni</t>
  </si>
  <si>
    <t>Bozzoli</t>
  </si>
  <si>
    <t>Brasa</t>
  </si>
  <si>
    <t xml:space="preserve">Brazzo </t>
  </si>
  <si>
    <t>Bredaschia</t>
  </si>
  <si>
    <t>Breitenstein Stephanie</t>
  </si>
  <si>
    <t>Briante Nicolò</t>
  </si>
  <si>
    <t>Briolini / Di Segni</t>
  </si>
  <si>
    <t>Brissolese</t>
  </si>
  <si>
    <t>Brizzi</t>
  </si>
  <si>
    <t>Broer</t>
  </si>
  <si>
    <t>Bruni Enzo</t>
  </si>
  <si>
    <t>Brutti</t>
  </si>
  <si>
    <t xml:space="preserve">Calza </t>
  </si>
  <si>
    <t>Calzavara</t>
  </si>
  <si>
    <t>Calzecchi Mauro</t>
  </si>
  <si>
    <t xml:space="preserve">Cameli </t>
  </si>
  <si>
    <t>Candela</t>
  </si>
  <si>
    <t>Cangemi M</t>
  </si>
  <si>
    <t>Cantone</t>
  </si>
  <si>
    <t xml:space="preserve">Capannoli </t>
  </si>
  <si>
    <t>Carmagnani Alberto</t>
  </si>
  <si>
    <t>Carta Emanuele</t>
  </si>
  <si>
    <t>Cataldi</t>
  </si>
  <si>
    <t>Cazzaniga</t>
  </si>
  <si>
    <t>Cellini</t>
  </si>
  <si>
    <t>Cerasa</t>
  </si>
  <si>
    <t>Ceschi</t>
  </si>
  <si>
    <t>Cestari</t>
  </si>
  <si>
    <t>Cicconetti</t>
  </si>
  <si>
    <t xml:space="preserve">Cingolani </t>
  </si>
  <si>
    <t>Cinque</t>
  </si>
  <si>
    <t>Citarella</t>
  </si>
  <si>
    <t>Colapietro</t>
  </si>
  <si>
    <t>Conelli</t>
  </si>
  <si>
    <t>Conte</t>
  </si>
  <si>
    <t>Contratto</t>
  </si>
  <si>
    <t>Cortese</t>
  </si>
  <si>
    <t xml:space="preserve">Cossellu </t>
  </si>
  <si>
    <t>Cozzani</t>
  </si>
  <si>
    <t>Croce Gigi</t>
  </si>
  <si>
    <t>Crook</t>
  </si>
  <si>
    <t>D'Acunto</t>
  </si>
  <si>
    <t>D'Amico</t>
  </si>
  <si>
    <t>Dalmasso</t>
  </si>
  <si>
    <t>Damonte</t>
  </si>
  <si>
    <t>De Amicis</t>
  </si>
  <si>
    <t>De Bellis Vitti B</t>
  </si>
  <si>
    <t>De Bellis Vitti T J</t>
  </si>
  <si>
    <t>De Felice</t>
  </si>
  <si>
    <t>De Mari</t>
  </si>
  <si>
    <t xml:space="preserve">De Marte </t>
  </si>
  <si>
    <t>De Regis</t>
  </si>
  <si>
    <t>De Santis Luca</t>
  </si>
  <si>
    <t>De Santis Luigi</t>
  </si>
  <si>
    <t>De Toro</t>
  </si>
  <si>
    <t>Dell'Oro</t>
  </si>
  <si>
    <t>Della Valle</t>
  </si>
  <si>
    <t>Di Raimondo</t>
  </si>
  <si>
    <t>Di Tarsia Edoardo</t>
  </si>
  <si>
    <t xml:space="preserve">Dondero </t>
  </si>
  <si>
    <t>Dubbini Leonardo</t>
  </si>
  <si>
    <t>Duca Giuseppe</t>
  </si>
  <si>
    <t>Dullia</t>
  </si>
  <si>
    <t xml:space="preserve">Durli </t>
  </si>
  <si>
    <t>Eckhard</t>
  </si>
  <si>
    <t xml:space="preserve">Eufemi Gianluca </t>
  </si>
  <si>
    <t>Fabris Monterumici Daniele</t>
  </si>
  <si>
    <t xml:space="preserve">Fabris Monterumici Federico </t>
  </si>
  <si>
    <t>Falcinelli</t>
  </si>
  <si>
    <t>Ferrari</t>
  </si>
  <si>
    <t>Ferrario Aldo</t>
  </si>
  <si>
    <t>Ferrario Luigi</t>
  </si>
  <si>
    <t>Ferri Fulvio</t>
  </si>
  <si>
    <t>Fontanari</t>
  </si>
  <si>
    <t>Fontanarosa</t>
  </si>
  <si>
    <t>Fossati Giacomo</t>
  </si>
  <si>
    <t>Frascolla</t>
  </si>
  <si>
    <t>Fravezzi</t>
  </si>
  <si>
    <t>Funduklian</t>
  </si>
  <si>
    <t>Furlan</t>
  </si>
  <si>
    <t>Gagliardi</t>
  </si>
  <si>
    <t>Galanti Maurizio</t>
  </si>
  <si>
    <t>Gallone</t>
  </si>
  <si>
    <t>Garbuggio</t>
  </si>
  <si>
    <t>Gasenzer</t>
  </si>
  <si>
    <t>Gasper</t>
  </si>
  <si>
    <t>Ghio Francesco</t>
  </si>
  <si>
    <t>Giacomello Anna</t>
  </si>
  <si>
    <t>Giannobile</t>
  </si>
  <si>
    <t>Gianola</t>
  </si>
  <si>
    <t xml:space="preserve">Gilli </t>
  </si>
  <si>
    <t>Giordano Mauro</t>
  </si>
  <si>
    <t>Giordano Romeo</t>
  </si>
  <si>
    <t>Giovannini</t>
  </si>
  <si>
    <t xml:space="preserve">Giudici </t>
  </si>
  <si>
    <t xml:space="preserve">Giugno </t>
  </si>
  <si>
    <t>Gomezel Dino</t>
  </si>
  <si>
    <t>SLO</t>
  </si>
  <si>
    <t>Gomezel Gianni</t>
  </si>
  <si>
    <t>Gorla</t>
  </si>
  <si>
    <t>Grassi</t>
  </si>
  <si>
    <t>Grilli</t>
  </si>
  <si>
    <t>Guastamacchia</t>
  </si>
  <si>
    <t>Inzani</t>
  </si>
  <si>
    <t>Klinkenberg Anjo</t>
  </si>
  <si>
    <t>La Lomia</t>
  </si>
  <si>
    <t>Leoni Mireno</t>
  </si>
  <si>
    <t>Leporati Filippo</t>
  </si>
  <si>
    <t>Leporati Stefano</t>
  </si>
  <si>
    <t>Levantini</t>
  </si>
  <si>
    <t>Lo Bue</t>
  </si>
  <si>
    <t>Lo Piccolo</t>
  </si>
  <si>
    <t>Lo Sardo</t>
  </si>
  <si>
    <t>Longhi</t>
  </si>
  <si>
    <t>Lorenzini</t>
  </si>
  <si>
    <t>Madia</t>
  </si>
  <si>
    <t>Mainoni Henriette</t>
  </si>
  <si>
    <t>Majolino</t>
  </si>
  <si>
    <t>Maltese</t>
  </si>
  <si>
    <t>Manara</t>
  </si>
  <si>
    <t>Maneschi</t>
  </si>
  <si>
    <t>Manzoli</t>
  </si>
  <si>
    <t>Maradan Charlotte</t>
  </si>
  <si>
    <t xml:space="preserve">Maraziti </t>
  </si>
  <si>
    <t>Marconi</t>
  </si>
  <si>
    <t>Maresca</t>
  </si>
  <si>
    <t xml:space="preserve">Marietti </t>
  </si>
  <si>
    <t>Marini Alberto</t>
  </si>
  <si>
    <t>Maron</t>
  </si>
  <si>
    <t>Masini</t>
  </si>
  <si>
    <t>Mazzaroli</t>
  </si>
  <si>
    <t>Mezzera</t>
  </si>
  <si>
    <t>Michel</t>
  </si>
  <si>
    <t>Michelini Carine</t>
  </si>
  <si>
    <t>Milanesi Anna</t>
  </si>
  <si>
    <t>Minelli</t>
  </si>
  <si>
    <t>Montella</t>
  </si>
  <si>
    <t>Moroni</t>
  </si>
  <si>
    <t>Natali</t>
  </si>
  <si>
    <t>Nicolai Elvira</t>
  </si>
  <si>
    <t>Notaristefano</t>
  </si>
  <si>
    <t>Novi Alessandro</t>
  </si>
  <si>
    <t>Nowak Joanna</t>
  </si>
  <si>
    <t>AUT</t>
  </si>
  <si>
    <t xml:space="preserve">Pallavidini </t>
  </si>
  <si>
    <t>Paon</t>
  </si>
  <si>
    <t>Papa Enrico</t>
  </si>
  <si>
    <t>Papa Riccardo</t>
  </si>
  <si>
    <t>Pellicini</t>
  </si>
  <si>
    <t>Perlasca</t>
  </si>
  <si>
    <t>Pirola</t>
  </si>
  <si>
    <t xml:space="preserve"> </t>
  </si>
  <si>
    <t>Pisante</t>
  </si>
  <si>
    <t xml:space="preserve">Pizzarello Carlo </t>
  </si>
  <si>
    <t>Pizzarello Matteo</t>
  </si>
  <si>
    <t xml:space="preserve">Pizzarello Stefano </t>
  </si>
  <si>
    <t>Poljsak Lara</t>
  </si>
  <si>
    <t>Prataviera</t>
  </si>
  <si>
    <t>Proia</t>
  </si>
  <si>
    <t>Provini Massimo</t>
  </si>
  <si>
    <t>Provini Riccardo</t>
  </si>
  <si>
    <t>Puglisi</t>
  </si>
  <si>
    <t>Ranza</t>
  </si>
  <si>
    <t>Rastrelli</t>
  </si>
  <si>
    <t>Ratti</t>
  </si>
  <si>
    <t xml:space="preserve">Re </t>
  </si>
  <si>
    <t>Re Simone</t>
  </si>
  <si>
    <t>Regazzoni</t>
  </si>
  <si>
    <t>Riccardi</t>
  </si>
  <si>
    <t>Ricci</t>
  </si>
  <si>
    <t>Rizzuti</t>
  </si>
  <si>
    <t>Rodati</t>
  </si>
  <si>
    <t>Rossi Riccardo</t>
  </si>
  <si>
    <t>Rovai</t>
  </si>
  <si>
    <t>Rudoni</t>
  </si>
  <si>
    <t>Saidelli</t>
  </si>
  <si>
    <t>Scrimieri Sara</t>
  </si>
  <si>
    <t>Simeone</t>
  </si>
  <si>
    <t>Spagnul</t>
  </si>
  <si>
    <t>Spanghero Luisa</t>
  </si>
  <si>
    <t>Spatafora</t>
  </si>
  <si>
    <t>Tagliabue</t>
  </si>
  <si>
    <t>Tamburin</t>
  </si>
  <si>
    <t>Tonani</t>
  </si>
  <si>
    <t xml:space="preserve">Toncelli </t>
  </si>
  <si>
    <t>Trambaiolo</t>
  </si>
  <si>
    <t>Trifiro</t>
  </si>
  <si>
    <t>Vanacore</t>
  </si>
  <si>
    <t>Vanetti</t>
  </si>
  <si>
    <t>Verdelli</t>
  </si>
  <si>
    <t>Viacava Paolino</t>
  </si>
  <si>
    <t>Viacava Pinuccio</t>
  </si>
  <si>
    <t>Vidal</t>
  </si>
  <si>
    <t>Visani</t>
  </si>
  <si>
    <t>Zermini</t>
  </si>
  <si>
    <t>Viene attribuito un punto per ogni timoniere battuto +1 di presenza, il campionato nazionale ha coefficiente 1,5. TDC e Zonali (in alternativa)  hanno coefficiente 0,5</t>
  </si>
  <si>
    <t>Alle zonali viene attribuito un coefficente correttore che tiene conto della consistenza delle zone. Viene valutata 1 punto la presenza a regate estere</t>
  </si>
  <si>
    <t>La parità viene risolta a vantaggio di chi ha il punteggio migliore esclusi TDC e Zonali</t>
  </si>
  <si>
    <t>Flotta Ligure</t>
  </si>
  <si>
    <t>Juniores</t>
  </si>
  <si>
    <t>Flotta Adriatica</t>
  </si>
  <si>
    <t>Over 65</t>
  </si>
  <si>
    <t>Flotta Alto Adriatico</t>
  </si>
  <si>
    <t>Over 75</t>
  </si>
  <si>
    <t>Flotta Alto Tirreno</t>
  </si>
  <si>
    <t>Over 80</t>
  </si>
  <si>
    <t>Flotta Tirreno Centro Meridionale</t>
  </si>
  <si>
    <t>Flotta Pugliese</t>
  </si>
  <si>
    <t>Flotta Sicula</t>
  </si>
  <si>
    <t>Flotta Laghi Prealpini</t>
  </si>
  <si>
    <t>Maschi</t>
  </si>
  <si>
    <t>Lario</t>
  </si>
  <si>
    <t>Femmine</t>
  </si>
  <si>
    <t>Garda</t>
  </si>
  <si>
    <t>Verbano</t>
  </si>
  <si>
    <t>Esteri</t>
  </si>
  <si>
    <t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</si>
</sst>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"/>
    <numFmt numFmtId="167" formatCode="#"/>
    <numFmt numFmtId="168" formatCode="0%"/>
    <numFmt numFmtId="169" formatCode="0.000"/>
    <numFmt numFmtId="170" formatCode="_-&quot;€ &quot;* #,##0.00_-;&quot;-€ &quot;* #,##0.00_-;_-&quot;€ &quot;* \-??_-;_-@_-"/>
    <numFmt numFmtId="171" formatCode="#,##0_ ;\-#,##0\ "/>
    <numFmt numFmtId="172" formatCode="0.0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i/>
      <sz val="10"/>
      <name val="Verdana"/>
      <family val="2"/>
    </font>
    <font>
      <b/>
      <sz val="10"/>
      <color indexed="50"/>
      <name val="Verdana"/>
      <family val="2"/>
    </font>
    <font>
      <sz val="10"/>
      <color indexed="61"/>
      <name val="Verdana"/>
      <family val="2"/>
    </font>
    <font>
      <sz val="10"/>
      <color indexed="25"/>
      <name val="Verdana"/>
      <family val="2"/>
    </font>
    <font>
      <sz val="10"/>
      <color indexed="10"/>
      <name val="Verdana"/>
      <family val="2"/>
    </font>
    <font>
      <i/>
      <sz val="10"/>
      <color indexed="9"/>
      <name val="Verdana"/>
      <family val="2"/>
    </font>
    <font>
      <sz val="10"/>
      <color indexed="17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sz val="10"/>
      <color indexed="16"/>
      <name val="Verdana"/>
      <family val="2"/>
    </font>
    <font>
      <i/>
      <sz val="10"/>
      <color indexed="26"/>
      <name val="Verdana"/>
      <family val="2"/>
    </font>
    <font>
      <b/>
      <sz val="10"/>
      <color indexed="53"/>
      <name val="Verdana"/>
      <family val="2"/>
    </font>
    <font>
      <sz val="9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82">
    <xf numFmtId="164" fontId="0" fillId="0" borderId="0" xfId="0" applyAlignment="1">
      <alignment/>
    </xf>
    <xf numFmtId="164" fontId="18" fillId="0" borderId="0" xfId="61" applyFont="1" applyAlignment="1">
      <alignment horizontal="center"/>
      <protection/>
    </xf>
    <xf numFmtId="164" fontId="18" fillId="0" borderId="0" xfId="61" applyFont="1">
      <alignment/>
      <protection/>
    </xf>
    <xf numFmtId="164" fontId="18" fillId="0" borderId="0" xfId="61" applyFont="1" applyFill="1" applyAlignment="1">
      <alignment horizontal="center"/>
      <protection/>
    </xf>
    <xf numFmtId="165" fontId="18" fillId="0" borderId="0" xfId="61" applyNumberFormat="1" applyFont="1">
      <alignment/>
      <protection/>
    </xf>
    <xf numFmtId="166" fontId="18" fillId="0" borderId="0" xfId="61" applyNumberFormat="1" applyFont="1">
      <alignment/>
      <protection/>
    </xf>
    <xf numFmtId="166" fontId="18" fillId="0" borderId="0" xfId="61" applyNumberFormat="1" applyFont="1" applyBorder="1">
      <alignment/>
      <protection/>
    </xf>
    <xf numFmtId="165" fontId="18" fillId="0" borderId="0" xfId="61" applyNumberFormat="1" applyFont="1" applyBorder="1">
      <alignment/>
      <protection/>
    </xf>
    <xf numFmtId="164" fontId="18" fillId="0" borderId="0" xfId="61" applyFont="1" applyBorder="1">
      <alignment/>
      <protection/>
    </xf>
    <xf numFmtId="167" fontId="18" fillId="0" borderId="0" xfId="61" applyNumberFormat="1" applyFont="1">
      <alignment/>
      <protection/>
    </xf>
    <xf numFmtId="164" fontId="18" fillId="0" borderId="0" xfId="0" applyFont="1" applyAlignment="1">
      <alignment/>
    </xf>
    <xf numFmtId="166" fontId="19" fillId="5" borderId="10" xfId="61" applyNumberFormat="1" applyFont="1" applyFill="1" applyBorder="1" applyAlignment="1">
      <alignment horizontal="center" vertical="top" wrapText="1"/>
      <protection/>
    </xf>
    <xf numFmtId="166" fontId="20" fillId="5" borderId="0" xfId="61" applyNumberFormat="1" applyFont="1" applyFill="1" applyBorder="1" applyAlignment="1">
      <alignment horizontal="center" vertical="top" wrapText="1"/>
      <protection/>
    </xf>
    <xf numFmtId="166" fontId="20" fillId="5" borderId="11" xfId="61" applyNumberFormat="1" applyFont="1" applyFill="1" applyBorder="1" applyAlignment="1">
      <alignment horizontal="center" vertical="top" wrapText="1"/>
      <protection/>
    </xf>
    <xf numFmtId="165" fontId="20" fillId="5" borderId="11" xfId="61" applyNumberFormat="1" applyFont="1" applyFill="1" applyBorder="1" applyAlignment="1">
      <alignment horizontal="center" vertical="top" wrapText="1"/>
      <protection/>
    </xf>
    <xf numFmtId="164" fontId="18" fillId="0" borderId="11" xfId="61" applyFont="1" applyBorder="1">
      <alignment/>
      <protection/>
    </xf>
    <xf numFmtId="164" fontId="18" fillId="0" borderId="11" xfId="61" applyFont="1" applyFill="1" applyBorder="1">
      <alignment/>
      <protection/>
    </xf>
    <xf numFmtId="167" fontId="18" fillId="5" borderId="11" xfId="61" applyNumberFormat="1" applyFont="1" applyFill="1" applyBorder="1">
      <alignment/>
      <protection/>
    </xf>
    <xf numFmtId="164" fontId="18" fillId="5" borderId="11" xfId="61" applyFont="1" applyFill="1" applyBorder="1">
      <alignment/>
      <protection/>
    </xf>
    <xf numFmtId="164" fontId="0" fillId="5" borderId="11" xfId="0" applyFill="1" applyBorder="1" applyAlignment="1">
      <alignment/>
    </xf>
    <xf numFmtId="164" fontId="18" fillId="5" borderId="12" xfId="61" applyFont="1" applyFill="1" applyBorder="1">
      <alignment/>
      <protection/>
    </xf>
    <xf numFmtId="166" fontId="20" fillId="5" borderId="13" xfId="61" applyNumberFormat="1" applyFont="1" applyFill="1" applyBorder="1" applyAlignment="1">
      <alignment horizontal="center" vertical="top" wrapText="1"/>
      <protection/>
    </xf>
    <xf numFmtId="166" fontId="21" fillId="5" borderId="0" xfId="61" applyNumberFormat="1" applyFont="1" applyFill="1" applyBorder="1" applyAlignment="1">
      <alignment horizontal="center" vertical="top" wrapText="1"/>
      <protection/>
    </xf>
    <xf numFmtId="165" fontId="21" fillId="5" borderId="0" xfId="61" applyNumberFormat="1" applyFont="1" applyFill="1" applyBorder="1" applyAlignment="1">
      <alignment horizontal="center" vertical="top" wrapText="1"/>
      <protection/>
    </xf>
    <xf numFmtId="164" fontId="18" fillId="0" borderId="0" xfId="61" applyFont="1" applyFill="1">
      <alignment/>
      <protection/>
    </xf>
    <xf numFmtId="167" fontId="18" fillId="5" borderId="0" xfId="61" applyNumberFormat="1" applyFont="1" applyFill="1">
      <alignment/>
      <protection/>
    </xf>
    <xf numFmtId="164" fontId="18" fillId="5" borderId="0" xfId="61" applyFont="1" applyFill="1">
      <alignment/>
      <protection/>
    </xf>
    <xf numFmtId="164" fontId="18" fillId="5" borderId="0" xfId="61" applyFont="1" applyFill="1" applyBorder="1">
      <alignment/>
      <protection/>
    </xf>
    <xf numFmtId="164" fontId="18" fillId="5" borderId="0" xfId="61" applyFont="1" applyFill="1" applyBorder="1" applyAlignment="1">
      <alignment horizontal="left"/>
      <protection/>
    </xf>
    <xf numFmtId="164" fontId="18" fillId="5" borderId="14" xfId="61" applyFont="1" applyFill="1" applyBorder="1">
      <alignment/>
      <protection/>
    </xf>
    <xf numFmtId="166" fontId="22" fillId="5" borderId="15" xfId="61" applyNumberFormat="1" applyFont="1" applyFill="1" applyBorder="1" applyAlignment="1">
      <alignment horizontal="center" vertical="top"/>
      <protection/>
    </xf>
    <xf numFmtId="166" fontId="23" fillId="5" borderId="16" xfId="61" applyNumberFormat="1" applyFont="1" applyFill="1" applyBorder="1" applyAlignment="1">
      <alignment horizontal="center" vertical="top"/>
      <protection/>
    </xf>
    <xf numFmtId="165" fontId="23" fillId="5" borderId="16" xfId="61" applyNumberFormat="1" applyFont="1" applyFill="1" applyBorder="1" applyAlignment="1">
      <alignment horizontal="center" vertical="top"/>
      <protection/>
    </xf>
    <xf numFmtId="164" fontId="18" fillId="0" borderId="16" xfId="61" applyFont="1" applyBorder="1">
      <alignment/>
      <protection/>
    </xf>
    <xf numFmtId="164" fontId="18" fillId="0" borderId="16" xfId="61" applyFont="1" applyFill="1" applyBorder="1">
      <alignment/>
      <protection/>
    </xf>
    <xf numFmtId="167" fontId="18" fillId="5" borderId="16" xfId="61" applyNumberFormat="1" applyFont="1" applyFill="1" applyBorder="1">
      <alignment/>
      <protection/>
    </xf>
    <xf numFmtId="164" fontId="18" fillId="5" borderId="16" xfId="61" applyFont="1" applyFill="1" applyBorder="1">
      <alignment/>
      <protection/>
    </xf>
    <xf numFmtId="164" fontId="18" fillId="5" borderId="17" xfId="61" applyFont="1" applyFill="1" applyBorder="1">
      <alignment/>
      <protection/>
    </xf>
    <xf numFmtId="164" fontId="21" fillId="0" borderId="18" xfId="61" applyFont="1" applyBorder="1" applyAlignment="1">
      <alignment horizontal="center" vertical="center" wrapText="1"/>
      <protection/>
    </xf>
    <xf numFmtId="164" fontId="22" fillId="0" borderId="19" xfId="61" applyFont="1" applyBorder="1" applyAlignment="1">
      <alignment horizontal="center" vertical="center" wrapText="1"/>
      <protection/>
    </xf>
    <xf numFmtId="164" fontId="22" fillId="0" borderId="19" xfId="61" applyFont="1" applyFill="1" applyBorder="1" applyAlignment="1">
      <alignment horizontal="center" vertical="center" wrapText="1"/>
      <protection/>
    </xf>
    <xf numFmtId="164" fontId="22" fillId="0" borderId="18" xfId="61" applyFont="1" applyBorder="1" applyAlignment="1">
      <alignment horizontal="center" vertical="center" wrapText="1"/>
      <protection/>
    </xf>
    <xf numFmtId="165" fontId="22" fillId="0" borderId="19" xfId="61" applyNumberFormat="1" applyFont="1" applyBorder="1" applyAlignment="1">
      <alignment horizontal="center" vertical="center" wrapText="1"/>
      <protection/>
    </xf>
    <xf numFmtId="166" fontId="22" fillId="0" borderId="19" xfId="61" applyNumberFormat="1" applyFont="1" applyBorder="1" applyAlignment="1">
      <alignment horizontal="center" vertical="center" wrapText="1"/>
      <protection/>
    </xf>
    <xf numFmtId="165" fontId="22" fillId="0" borderId="20" xfId="61" applyNumberFormat="1" applyFont="1" applyBorder="1" applyAlignment="1">
      <alignment horizontal="center" vertical="center" wrapText="1"/>
      <protection/>
    </xf>
    <xf numFmtId="166" fontId="22" fillId="0" borderId="20" xfId="61" applyNumberFormat="1" applyFont="1" applyBorder="1" applyAlignment="1">
      <alignment horizontal="center" vertical="center" wrapText="1"/>
      <protection/>
    </xf>
    <xf numFmtId="166" fontId="22" fillId="0" borderId="18" xfId="61" applyNumberFormat="1" applyFont="1" applyBorder="1" applyAlignment="1">
      <alignment horizontal="center" vertical="center" wrapText="1"/>
      <protection/>
    </xf>
    <xf numFmtId="166" fontId="22" fillId="0" borderId="21" xfId="61" applyNumberFormat="1" applyFont="1" applyBorder="1" applyAlignment="1">
      <alignment horizontal="center" vertical="center" wrapText="1"/>
      <protection/>
    </xf>
    <xf numFmtId="166" fontId="21" fillId="0" borderId="0" xfId="61" applyNumberFormat="1" applyFont="1" applyBorder="1" applyAlignment="1">
      <alignment horizontal="center" vertical="center" wrapText="1"/>
      <protection/>
    </xf>
    <xf numFmtId="165" fontId="21" fillId="0" borderId="0" xfId="61" applyNumberFormat="1" applyFont="1" applyBorder="1" applyAlignment="1">
      <alignment horizontal="center" vertical="center" wrapText="1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22" fillId="0" borderId="22" xfId="61" applyFont="1" applyFill="1" applyBorder="1" applyAlignment="1">
      <alignment horizontal="center" vertical="center" wrapText="1"/>
      <protection/>
    </xf>
    <xf numFmtId="167" fontId="22" fillId="0" borderId="22" xfId="61" applyNumberFormat="1" applyFont="1" applyFill="1" applyBorder="1" applyAlignment="1">
      <alignment horizontal="center" vertical="center" wrapText="1"/>
      <protection/>
    </xf>
    <xf numFmtId="164" fontId="21" fillId="0" borderId="22" xfId="61" applyFont="1" applyFill="1" applyBorder="1" applyAlignment="1">
      <alignment horizontal="center" vertical="center" wrapText="1"/>
      <protection/>
    </xf>
    <xf numFmtId="164" fontId="18" fillId="0" borderId="0" xfId="61" applyFont="1" applyAlignment="1">
      <alignment horizontal="center" vertical="center"/>
      <protection/>
    </xf>
    <xf numFmtId="164" fontId="24" fillId="0" borderId="0" xfId="61" applyFont="1" applyAlignment="1">
      <alignment horizontal="right" vertical="center"/>
      <protection/>
    </xf>
    <xf numFmtId="164" fontId="25" fillId="0" borderId="0" xfId="61" applyFont="1" applyBorder="1" applyAlignment="1">
      <alignment horizontal="right" vertical="center" wrapText="1"/>
      <protection/>
    </xf>
    <xf numFmtId="164" fontId="25" fillId="0" borderId="0" xfId="61" applyFont="1" applyFill="1" applyBorder="1" applyAlignment="1">
      <alignment horizontal="right" vertical="center" wrapText="1"/>
      <protection/>
    </xf>
    <xf numFmtId="165" fontId="24" fillId="0" borderId="0" xfId="61" applyNumberFormat="1" applyFont="1" applyAlignment="1">
      <alignment horizontal="right" vertical="center"/>
      <protection/>
    </xf>
    <xf numFmtId="165" fontId="24" fillId="0" borderId="23" xfId="61" applyNumberFormat="1" applyFont="1" applyBorder="1" applyAlignment="1">
      <alignment horizontal="right" vertical="center" wrapText="1"/>
      <protection/>
    </xf>
    <xf numFmtId="164" fontId="24" fillId="0" borderId="23" xfId="61" applyFont="1" applyBorder="1" applyAlignment="1">
      <alignment horizontal="right" vertical="center" wrapText="1"/>
      <protection/>
    </xf>
    <xf numFmtId="165" fontId="24" fillId="0" borderId="0" xfId="61" applyNumberFormat="1" applyFont="1" applyBorder="1" applyAlignment="1">
      <alignment horizontal="right" vertical="center" wrapText="1"/>
      <protection/>
    </xf>
    <xf numFmtId="164" fontId="26" fillId="0" borderId="0" xfId="61" applyFont="1" applyAlignment="1">
      <alignment horizontal="right" vertical="center"/>
      <protection/>
    </xf>
    <xf numFmtId="164" fontId="24" fillId="0" borderId="0" xfId="61" applyFont="1" applyBorder="1" applyAlignment="1">
      <alignment horizontal="right" vertical="center"/>
      <protection/>
    </xf>
    <xf numFmtId="165" fontId="24" fillId="0" borderId="0" xfId="61" applyNumberFormat="1" applyFont="1" applyBorder="1" applyAlignment="1">
      <alignment horizontal="right" vertical="center"/>
      <protection/>
    </xf>
    <xf numFmtId="164" fontId="26" fillId="0" borderId="0" xfId="61" applyFont="1" applyBorder="1" applyAlignment="1">
      <alignment horizontal="right" vertical="center" wrapText="1"/>
      <protection/>
    </xf>
    <xf numFmtId="164" fontId="24" fillId="0" borderId="0" xfId="61" applyFont="1" applyBorder="1" applyAlignment="1">
      <alignment horizontal="right" vertical="center" wrapText="1"/>
      <protection/>
    </xf>
    <xf numFmtId="164" fontId="24" fillId="0" borderId="0" xfId="61" applyFont="1" applyFill="1" applyBorder="1" applyAlignment="1">
      <alignment horizontal="right" vertical="center" wrapText="1"/>
      <protection/>
    </xf>
    <xf numFmtId="166" fontId="24" fillId="0" borderId="0" xfId="61" applyNumberFormat="1" applyFont="1" applyAlignment="1">
      <alignment horizontal="right" vertical="center"/>
      <protection/>
    </xf>
    <xf numFmtId="167" fontId="24" fillId="0" borderId="0" xfId="61" applyNumberFormat="1" applyFont="1" applyAlignment="1">
      <alignment horizontal="right" vertical="center"/>
      <protection/>
    </xf>
    <xf numFmtId="164" fontId="27" fillId="0" borderId="0" xfId="61" applyFont="1" applyFill="1" applyBorder="1" applyAlignment="1">
      <alignment horizontal="right" vertical="center" wrapText="1"/>
      <protection/>
    </xf>
    <xf numFmtId="164" fontId="28" fillId="0" borderId="0" xfId="61" applyFont="1" applyAlignment="1">
      <alignment horizontal="center" vertical="center"/>
      <protection/>
    </xf>
    <xf numFmtId="164" fontId="26" fillId="0" borderId="0" xfId="61" applyFont="1" applyAlignment="1">
      <alignment horizontal="center" vertical="center"/>
      <protection/>
    </xf>
    <xf numFmtId="164" fontId="26" fillId="0" borderId="0" xfId="61" applyFont="1" applyFill="1" applyAlignment="1">
      <alignment horizontal="center" vertical="center"/>
      <protection/>
    </xf>
    <xf numFmtId="168" fontId="25" fillId="0" borderId="0" xfId="61" applyNumberFormat="1" applyFont="1" applyBorder="1" applyAlignment="1">
      <alignment horizontal="center" vertical="center" wrapText="1"/>
      <protection/>
    </xf>
    <xf numFmtId="166" fontId="24" fillId="0" borderId="0" xfId="61" applyNumberFormat="1" applyFont="1" applyBorder="1" applyAlignment="1">
      <alignment horizontal="right" vertical="center" wrapText="1"/>
      <protection/>
    </xf>
    <xf numFmtId="166" fontId="26" fillId="0" borderId="0" xfId="61" applyNumberFormat="1" applyFont="1" applyBorder="1" applyAlignment="1">
      <alignment horizontal="center" vertical="center" wrapText="1"/>
      <protection/>
    </xf>
    <xf numFmtId="164" fontId="26" fillId="0" borderId="0" xfId="61" applyFont="1" applyBorder="1" applyAlignment="1">
      <alignment horizontal="center" vertical="center"/>
      <protection/>
    </xf>
    <xf numFmtId="165" fontId="26" fillId="0" borderId="0" xfId="61" applyNumberFormat="1" applyFont="1" applyBorder="1" applyAlignment="1">
      <alignment horizontal="center" vertical="center"/>
      <protection/>
    </xf>
    <xf numFmtId="164" fontId="25" fillId="0" borderId="0" xfId="61" applyFont="1" applyBorder="1" applyAlignment="1">
      <alignment horizontal="center" vertical="center" wrapText="1"/>
      <protection/>
    </xf>
    <xf numFmtId="164" fontId="24" fillId="0" borderId="0" xfId="61" applyFont="1" applyBorder="1" applyAlignment="1">
      <alignment horizontal="center" vertical="center" wrapText="1"/>
      <protection/>
    </xf>
    <xf numFmtId="164" fontId="24" fillId="0" borderId="0" xfId="61" applyFont="1" applyFill="1" applyBorder="1" applyAlignment="1">
      <alignment horizontal="center" vertical="center" wrapText="1"/>
      <protection/>
    </xf>
    <xf numFmtId="169" fontId="18" fillId="0" borderId="0" xfId="61" applyNumberFormat="1" applyFont="1" applyAlignment="1">
      <alignment vertical="center"/>
      <protection/>
    </xf>
    <xf numFmtId="167" fontId="18" fillId="0" borderId="0" xfId="61" applyNumberFormat="1" applyFont="1" applyAlignment="1">
      <alignment vertical="center"/>
      <protection/>
    </xf>
    <xf numFmtId="164" fontId="27" fillId="0" borderId="0" xfId="61" applyFont="1" applyFill="1" applyBorder="1" applyAlignment="1">
      <alignment horizontal="center" vertical="center" wrapText="1"/>
      <protection/>
    </xf>
    <xf numFmtId="164" fontId="21" fillId="0" borderId="22" xfId="61" applyFont="1" applyBorder="1" applyAlignment="1">
      <alignment horizontal="center" vertical="center" wrapText="1"/>
      <protection/>
    </xf>
    <xf numFmtId="164" fontId="22" fillId="0" borderId="22" xfId="61" applyFont="1" applyBorder="1" applyAlignment="1">
      <alignment vertical="center" wrapText="1"/>
      <protection/>
    </xf>
    <xf numFmtId="164" fontId="29" fillId="0" borderId="22" xfId="61" applyFont="1" applyBorder="1" applyAlignment="1">
      <alignment horizontal="center" vertical="center" wrapText="1"/>
      <protection/>
    </xf>
    <xf numFmtId="164" fontId="29" fillId="0" borderId="24" xfId="61" applyFont="1" applyBorder="1" applyAlignment="1">
      <alignment horizontal="center" vertical="center" wrapText="1"/>
      <protection/>
    </xf>
    <xf numFmtId="165" fontId="18" fillId="0" borderId="22" xfId="61" applyNumberFormat="1" applyFont="1" applyBorder="1" applyAlignment="1">
      <alignment vertical="center" wrapText="1"/>
      <protection/>
    </xf>
    <xf numFmtId="164" fontId="18" fillId="0" borderId="22" xfId="61" applyFont="1" applyBorder="1" applyAlignment="1">
      <alignment vertical="center" wrapText="1"/>
      <protection/>
    </xf>
    <xf numFmtId="164" fontId="18" fillId="0" borderId="24" xfId="61" applyFont="1" applyBorder="1" applyAlignment="1">
      <alignment vertical="center" wrapText="1"/>
      <protection/>
    </xf>
    <xf numFmtId="165" fontId="18" fillId="0" borderId="25" xfId="61" applyNumberFormat="1" applyFont="1" applyBorder="1" applyAlignment="1">
      <alignment vertical="center" wrapText="1"/>
      <protection/>
    </xf>
    <xf numFmtId="166" fontId="18" fillId="0" borderId="25" xfId="61" applyNumberFormat="1" applyFont="1" applyBorder="1" applyAlignment="1">
      <alignment vertical="center" wrapText="1"/>
      <protection/>
    </xf>
    <xf numFmtId="166" fontId="18" fillId="0" borderId="22" xfId="61" applyNumberFormat="1" applyFont="1" applyBorder="1" applyAlignment="1">
      <alignment vertical="center" wrapText="1"/>
      <protection/>
    </xf>
    <xf numFmtId="166" fontId="22" fillId="0" borderId="24" xfId="61" applyNumberFormat="1" applyFont="1" applyBorder="1" applyAlignment="1">
      <alignment vertical="center" wrapText="1"/>
      <protection/>
    </xf>
    <xf numFmtId="166" fontId="22" fillId="0" borderId="22" xfId="61" applyNumberFormat="1" applyFont="1" applyBorder="1" applyAlignment="1">
      <alignment vertical="center" wrapText="1"/>
      <protection/>
    </xf>
    <xf numFmtId="165" fontId="30" fillId="0" borderId="26" xfId="61" applyNumberFormat="1" applyFont="1" applyBorder="1" applyAlignment="1">
      <alignment vertical="center" wrapText="1"/>
      <protection/>
    </xf>
    <xf numFmtId="164" fontId="18" fillId="0" borderId="27" xfId="61" applyFont="1" applyBorder="1">
      <alignment/>
      <protection/>
    </xf>
    <xf numFmtId="164" fontId="18" fillId="0" borderId="22" xfId="61" applyFont="1" applyBorder="1" applyAlignment="1">
      <alignment vertical="center"/>
      <protection/>
    </xf>
    <xf numFmtId="166" fontId="18" fillId="0" borderId="22" xfId="61" applyNumberFormat="1" applyFont="1" applyBorder="1" applyAlignment="1">
      <alignment vertical="center"/>
      <protection/>
    </xf>
    <xf numFmtId="167" fontId="18" fillId="0" borderId="22" xfId="61" applyNumberFormat="1" applyFont="1" applyBorder="1" applyAlignment="1">
      <alignment vertical="center"/>
      <protection/>
    </xf>
    <xf numFmtId="164" fontId="18" fillId="0" borderId="24" xfId="61" applyFont="1" applyBorder="1" applyAlignment="1">
      <alignment vertical="center"/>
      <protection/>
    </xf>
    <xf numFmtId="166" fontId="18" fillId="0" borderId="24" xfId="61" applyNumberFormat="1" applyFont="1" applyFill="1" applyBorder="1" applyAlignment="1">
      <alignment vertical="center"/>
      <protection/>
    </xf>
    <xf numFmtId="164" fontId="18" fillId="0" borderId="0" xfId="61" applyFont="1" applyAlignment="1">
      <alignment vertical="center"/>
      <protection/>
    </xf>
    <xf numFmtId="164" fontId="22" fillId="0" borderId="22" xfId="61" applyFont="1" applyFill="1" applyBorder="1" applyAlignment="1">
      <alignment vertical="center" wrapText="1"/>
      <protection/>
    </xf>
    <xf numFmtId="164" fontId="31" fillId="0" borderId="22" xfId="61" applyFont="1" applyBorder="1" applyAlignment="1">
      <alignment vertical="center"/>
      <protection/>
    </xf>
    <xf numFmtId="165" fontId="18" fillId="0" borderId="24" xfId="61" applyNumberFormat="1" applyFont="1" applyBorder="1" applyAlignment="1">
      <alignment vertical="center" wrapText="1"/>
      <protection/>
    </xf>
    <xf numFmtId="164" fontId="18" fillId="0" borderId="0" xfId="61" applyFont="1" applyFill="1" applyAlignment="1">
      <alignment vertical="center"/>
      <protection/>
    </xf>
    <xf numFmtId="164" fontId="18" fillId="0" borderId="22" xfId="61" applyFont="1" applyBorder="1" applyAlignment="1">
      <alignment horizontal="center" vertical="center" wrapText="1"/>
      <protection/>
    </xf>
    <xf numFmtId="166" fontId="18" fillId="0" borderId="24" xfId="61" applyNumberFormat="1" applyFont="1" applyBorder="1" applyAlignment="1">
      <alignment vertical="center" wrapText="1"/>
      <protection/>
    </xf>
    <xf numFmtId="164" fontId="29" fillId="0" borderId="22" xfId="61" applyFont="1" applyFill="1" applyBorder="1" applyAlignment="1">
      <alignment horizontal="center" vertical="center" wrapText="1"/>
      <protection/>
    </xf>
    <xf numFmtId="164" fontId="18" fillId="0" borderId="22" xfId="61" applyFont="1" applyFill="1" applyBorder="1" applyAlignment="1">
      <alignment vertical="center" wrapText="1"/>
      <protection/>
    </xf>
    <xf numFmtId="164" fontId="18" fillId="0" borderId="22" xfId="61" applyFont="1" applyBorder="1">
      <alignment/>
      <protection/>
    </xf>
    <xf numFmtId="164" fontId="32" fillId="0" borderId="22" xfId="61" applyFont="1" applyBorder="1" applyAlignment="1">
      <alignment vertical="center" wrapText="1"/>
      <protection/>
    </xf>
    <xf numFmtId="164" fontId="32" fillId="0" borderId="24" xfId="61" applyFont="1" applyBorder="1" applyAlignment="1">
      <alignment vertical="center"/>
      <protection/>
    </xf>
    <xf numFmtId="167" fontId="18" fillId="0" borderId="24" xfId="61" applyNumberFormat="1" applyFont="1" applyBorder="1" applyAlignment="1">
      <alignment vertical="center" wrapText="1"/>
      <protection/>
    </xf>
    <xf numFmtId="164" fontId="31" fillId="0" borderId="22" xfId="61" applyFont="1" applyBorder="1" applyAlignment="1">
      <alignment vertical="center" wrapText="1"/>
      <protection/>
    </xf>
    <xf numFmtId="164" fontId="18" fillId="0" borderId="24" xfId="61" applyFont="1" applyFill="1" applyBorder="1" applyAlignment="1">
      <alignment vertical="center"/>
      <protection/>
    </xf>
    <xf numFmtId="164" fontId="18" fillId="0" borderId="22" xfId="61" applyFont="1" applyFill="1" applyBorder="1" applyAlignment="1">
      <alignment vertical="center"/>
      <protection/>
    </xf>
    <xf numFmtId="164" fontId="33" fillId="0" borderId="22" xfId="61" applyFont="1" applyBorder="1" applyAlignment="1">
      <alignment vertical="center" wrapText="1"/>
      <protection/>
    </xf>
    <xf numFmtId="164" fontId="22" fillId="3" borderId="22" xfId="61" applyFont="1" applyFill="1" applyBorder="1" applyAlignment="1">
      <alignment vertical="center" wrapText="1"/>
      <protection/>
    </xf>
    <xf numFmtId="164" fontId="34" fillId="0" borderId="22" xfId="61" applyFont="1" applyBorder="1" applyAlignment="1">
      <alignment horizontal="center" vertical="center" wrapText="1"/>
      <protection/>
    </xf>
    <xf numFmtId="164" fontId="34" fillId="0" borderId="22" xfId="61" applyFont="1" applyBorder="1" applyAlignment="1">
      <alignment horizontal="center" vertical="center" wrapText="1"/>
      <protection/>
    </xf>
    <xf numFmtId="164" fontId="33" fillId="0" borderId="0" xfId="61" applyFont="1" applyAlignment="1">
      <alignment vertical="center"/>
      <protection/>
    </xf>
    <xf numFmtId="165" fontId="18" fillId="0" borderId="28" xfId="61" applyNumberFormat="1" applyFont="1" applyBorder="1" applyAlignment="1">
      <alignment vertical="center" wrapText="1"/>
      <protection/>
    </xf>
    <xf numFmtId="164" fontId="35" fillId="0" borderId="22" xfId="61" applyFont="1" applyBorder="1" applyAlignment="1">
      <alignment vertical="center"/>
      <protection/>
    </xf>
    <xf numFmtId="164" fontId="22" fillId="5" borderId="22" xfId="61" applyFont="1" applyFill="1" applyBorder="1" applyAlignment="1">
      <alignment vertical="center" wrapText="1"/>
      <protection/>
    </xf>
    <xf numFmtId="164" fontId="36" fillId="0" borderId="22" xfId="61" applyFont="1" applyBorder="1" applyAlignment="1">
      <alignment horizontal="center" vertical="center" wrapText="1"/>
      <protection/>
    </xf>
    <xf numFmtId="164" fontId="18" fillId="0" borderId="22" xfId="61" applyFont="1" applyFill="1" applyBorder="1">
      <alignment/>
      <protection/>
    </xf>
    <xf numFmtId="164" fontId="21" fillId="0" borderId="22" xfId="61" applyFont="1" applyBorder="1" applyAlignment="1">
      <alignment vertical="center" wrapText="1"/>
      <protection/>
    </xf>
    <xf numFmtId="171" fontId="0" fillId="0" borderId="22" xfId="17" applyNumberFormat="1" applyFont="1" applyFill="1" applyBorder="1" applyAlignment="1" applyProtection="1">
      <alignment vertical="center"/>
      <protection/>
    </xf>
    <xf numFmtId="164" fontId="32" fillId="0" borderId="22" xfId="61" applyFont="1" applyBorder="1" applyAlignment="1">
      <alignment vertical="center"/>
      <protection/>
    </xf>
    <xf numFmtId="164" fontId="18" fillId="0" borderId="22" xfId="61" applyFont="1" applyFill="1" applyBorder="1" applyAlignment="1">
      <alignment horizontal="center" vertical="center" wrapText="1"/>
      <protection/>
    </xf>
    <xf numFmtId="164" fontId="37" fillId="0" borderId="22" xfId="61" applyFont="1" applyBorder="1" applyAlignment="1">
      <alignment horizontal="center" vertical="center" wrapText="1"/>
      <protection/>
    </xf>
    <xf numFmtId="164" fontId="22" fillId="0" borderId="22" xfId="61" applyFont="1" applyBorder="1" applyAlignment="1">
      <alignment horizontal="center" vertical="center" wrapText="1"/>
      <protection/>
    </xf>
    <xf numFmtId="164" fontId="38" fillId="0" borderId="22" xfId="61" applyFont="1" applyBorder="1" applyAlignment="1">
      <alignment vertical="center" wrapText="1"/>
      <protection/>
    </xf>
    <xf numFmtId="164" fontId="0" fillId="0" borderId="0" xfId="61">
      <alignment/>
      <protection/>
    </xf>
    <xf numFmtId="165" fontId="18" fillId="0" borderId="22" xfId="61" applyNumberFormat="1" applyFont="1" applyBorder="1" applyAlignment="1">
      <alignment vertical="center"/>
      <protection/>
    </xf>
    <xf numFmtId="164" fontId="39" fillId="0" borderId="22" xfId="61" applyFont="1" applyBorder="1" applyAlignment="1">
      <alignment horizontal="center" vertical="center" wrapText="1"/>
      <protection/>
    </xf>
    <xf numFmtId="164" fontId="29" fillId="0" borderId="22" xfId="61" applyFont="1" applyBorder="1" applyAlignment="1">
      <alignment horizontal="center" vertical="center" wrapText="1"/>
      <protection/>
    </xf>
    <xf numFmtId="165" fontId="30" fillId="0" borderId="27" xfId="61" applyNumberFormat="1" applyFont="1" applyBorder="1" applyAlignment="1">
      <alignment vertical="center" wrapText="1"/>
      <protection/>
    </xf>
    <xf numFmtId="166" fontId="18" fillId="0" borderId="22" xfId="61" applyNumberFormat="1" applyFont="1" applyFill="1" applyBorder="1" applyAlignment="1">
      <alignment vertical="center"/>
      <protection/>
    </xf>
    <xf numFmtId="166" fontId="22" fillId="0" borderId="22" xfId="61" applyNumberFormat="1" applyFont="1" applyFill="1" applyBorder="1" applyAlignment="1">
      <alignment vertical="center" wrapText="1"/>
      <protection/>
    </xf>
    <xf numFmtId="164" fontId="22" fillId="16" borderId="22" xfId="61" applyFont="1" applyFill="1" applyBorder="1" applyAlignment="1">
      <alignment vertical="center" wrapText="1"/>
      <protection/>
    </xf>
    <xf numFmtId="164" fontId="18" fillId="0" borderId="29" xfId="61" applyFont="1" applyBorder="1" applyAlignment="1">
      <alignment vertical="center" wrapText="1"/>
      <protection/>
    </xf>
    <xf numFmtId="164" fontId="40" fillId="0" borderId="22" xfId="61" applyFont="1" applyBorder="1" applyAlignment="1">
      <alignment vertical="center" wrapText="1"/>
      <protection/>
    </xf>
    <xf numFmtId="164" fontId="38" fillId="0" borderId="22" xfId="61" applyFont="1" applyBorder="1" applyAlignment="1">
      <alignment vertical="center"/>
      <protection/>
    </xf>
    <xf numFmtId="165" fontId="18" fillId="0" borderId="0" xfId="61" applyNumberFormat="1" applyFont="1" applyAlignment="1">
      <alignment vertical="center" wrapText="1"/>
      <protection/>
    </xf>
    <xf numFmtId="164" fontId="21" fillId="0" borderId="0" xfId="61" applyFont="1" applyBorder="1" applyAlignment="1">
      <alignment horizontal="center" vertical="center" wrapText="1"/>
      <protection/>
    </xf>
    <xf numFmtId="164" fontId="22" fillId="0" borderId="0" xfId="61" applyFont="1" applyFill="1" applyBorder="1" applyAlignment="1">
      <alignment vertical="center" wrapText="1"/>
      <protection/>
    </xf>
    <xf numFmtId="164" fontId="22" fillId="0" borderId="0" xfId="61" applyFont="1" applyFill="1" applyBorder="1" applyAlignment="1">
      <alignment horizontal="center" vertical="center" wrapText="1"/>
      <protection/>
    </xf>
    <xf numFmtId="164" fontId="22" fillId="0" borderId="0" xfId="61" applyFont="1" applyBorder="1" applyAlignment="1">
      <alignment horizontal="center" vertical="center" wrapText="1"/>
      <protection/>
    </xf>
    <xf numFmtId="164" fontId="29" fillId="0" borderId="0" xfId="61" applyFont="1" applyBorder="1" applyAlignment="1">
      <alignment horizontal="center" vertical="center" wrapText="1"/>
      <protection/>
    </xf>
    <xf numFmtId="165" fontId="18" fillId="0" borderId="0" xfId="61" applyNumberFormat="1" applyFont="1" applyBorder="1" applyAlignment="1">
      <alignment vertical="center" wrapText="1"/>
      <protection/>
    </xf>
    <xf numFmtId="164" fontId="18" fillId="0" borderId="0" xfId="61" applyFont="1" applyBorder="1" applyAlignment="1">
      <alignment vertical="center" wrapText="1"/>
      <protection/>
    </xf>
    <xf numFmtId="166" fontId="18" fillId="0" borderId="0" xfId="61" applyNumberFormat="1" applyFont="1" applyBorder="1" applyAlignment="1">
      <alignment vertical="center" wrapText="1"/>
      <protection/>
    </xf>
    <xf numFmtId="166" fontId="22" fillId="0" borderId="0" xfId="61" applyNumberFormat="1" applyFont="1" applyBorder="1" applyAlignment="1">
      <alignment vertical="center" wrapText="1"/>
      <protection/>
    </xf>
    <xf numFmtId="165" fontId="30" fillId="0" borderId="0" xfId="61" applyNumberFormat="1" applyFont="1" applyBorder="1" applyAlignment="1">
      <alignment vertical="center" wrapText="1"/>
      <protection/>
    </xf>
    <xf numFmtId="164" fontId="18" fillId="0" borderId="0" xfId="61" applyFont="1" applyBorder="1" applyAlignment="1">
      <alignment vertical="center"/>
      <protection/>
    </xf>
    <xf numFmtId="166" fontId="18" fillId="0" borderId="0" xfId="61" applyNumberFormat="1" applyFont="1" applyBorder="1" applyAlignment="1">
      <alignment vertical="center"/>
      <protection/>
    </xf>
    <xf numFmtId="167" fontId="18" fillId="0" borderId="0" xfId="61" applyNumberFormat="1" applyFont="1" applyBorder="1" applyAlignment="1">
      <alignment vertical="center"/>
      <protection/>
    </xf>
    <xf numFmtId="166" fontId="18" fillId="0" borderId="0" xfId="61" applyNumberFormat="1" applyFont="1" applyFill="1" applyBorder="1" applyAlignment="1">
      <alignment vertical="center"/>
      <protection/>
    </xf>
    <xf numFmtId="166" fontId="41" fillId="0" borderId="0" xfId="61" applyNumberFormat="1" applyFont="1" applyFill="1" applyBorder="1" applyAlignment="1">
      <alignment vertical="center" wrapText="1"/>
      <protection/>
    </xf>
    <xf numFmtId="166" fontId="18" fillId="0" borderId="30" xfId="61" applyNumberFormat="1" applyFont="1" applyFill="1" applyBorder="1" applyAlignment="1">
      <alignment vertical="center"/>
      <protection/>
    </xf>
    <xf numFmtId="167" fontId="41" fillId="0" borderId="0" xfId="61" applyNumberFormat="1" applyFont="1" applyFill="1" applyBorder="1" applyAlignment="1">
      <alignment vertical="center" wrapText="1"/>
      <protection/>
    </xf>
    <xf numFmtId="166" fontId="41" fillId="0" borderId="0" xfId="61" applyNumberFormat="1" applyFont="1" applyFill="1" applyBorder="1" applyAlignment="1">
      <alignment horizontal="left" vertical="center"/>
      <protection/>
    </xf>
    <xf numFmtId="166" fontId="41" fillId="0" borderId="0" xfId="61" applyNumberFormat="1" applyFont="1" applyBorder="1" applyAlignment="1">
      <alignment/>
      <protection/>
    </xf>
    <xf numFmtId="166" fontId="18" fillId="0" borderId="0" xfId="61" applyNumberFormat="1" applyFont="1" applyBorder="1" applyAlignment="1">
      <alignment/>
      <protection/>
    </xf>
    <xf numFmtId="165" fontId="18" fillId="0" borderId="0" xfId="61" applyNumberFormat="1" applyFont="1" applyBorder="1" applyAlignment="1">
      <alignment/>
      <protection/>
    </xf>
    <xf numFmtId="166" fontId="18" fillId="0" borderId="0" xfId="62" applyNumberFormat="1" applyFont="1" applyFill="1" applyBorder="1" applyAlignment="1">
      <alignment/>
      <protection/>
    </xf>
    <xf numFmtId="165" fontId="18" fillId="0" borderId="0" xfId="62" applyNumberFormat="1" applyFont="1" applyFill="1" applyBorder="1" applyAlignment="1">
      <alignment/>
      <protection/>
    </xf>
    <xf numFmtId="166" fontId="22" fillId="0" borderId="0" xfId="62" applyNumberFormat="1" applyFont="1" applyFill="1" applyBorder="1" applyAlignment="1">
      <alignment horizontal="center"/>
      <protection/>
    </xf>
    <xf numFmtId="172" fontId="18" fillId="0" borderId="0" xfId="62" applyNumberFormat="1" applyFont="1" applyFill="1" applyBorder="1" applyAlignment="1">
      <alignment/>
      <protection/>
    </xf>
    <xf numFmtId="164" fontId="18" fillId="0" borderId="0" xfId="62" applyFont="1">
      <alignment/>
      <protection/>
    </xf>
    <xf numFmtId="164" fontId="18" fillId="0" borderId="0" xfId="62" applyFont="1" applyFill="1" applyAlignment="1">
      <alignment horizontal="center"/>
      <protection/>
    </xf>
    <xf numFmtId="164" fontId="22" fillId="0" borderId="0" xfId="62" applyFont="1" applyAlignment="1">
      <alignment horizontal="center"/>
      <protection/>
    </xf>
    <xf numFmtId="166" fontId="18" fillId="0" borderId="0" xfId="62" applyNumberFormat="1" applyFont="1">
      <alignment/>
      <protection/>
    </xf>
    <xf numFmtId="172" fontId="18" fillId="0" borderId="0" xfId="62" applyNumberFormat="1" applyFont="1">
      <alignment/>
      <protection/>
    </xf>
    <xf numFmtId="165" fontId="18" fillId="0" borderId="0" xfId="62" applyNumberFormat="1" applyFont="1">
      <alignment/>
      <protection/>
    </xf>
    <xf numFmtId="164" fontId="22" fillId="0" borderId="0" xfId="61" applyFont="1" applyAlignment="1">
      <alignment horizontal="center"/>
      <protection/>
    </xf>
    <xf numFmtId="172" fontId="18" fillId="0" borderId="0" xfId="61" applyNumberFormat="1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Excel Built-in Normal 1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5"/>
  <sheetViews>
    <sheetView tabSelected="1" workbookViewId="0" topLeftCell="A1">
      <selection activeCell="A1" sqref="A1:AG435"/>
    </sheetView>
  </sheetViews>
  <sheetFormatPr defaultColWidth="10.28125" defaultRowHeight="12.75"/>
  <cols>
    <col min="1" max="1" width="8.140625" style="1" customWidth="1"/>
    <col min="2" max="2" width="31.8515625" style="2" customWidth="1"/>
    <col min="3" max="3" width="7.140625" style="3" customWidth="1"/>
    <col min="4" max="4" width="7.28125" style="2" customWidth="1"/>
    <col min="5" max="5" width="6.28125" style="2" customWidth="1"/>
    <col min="6" max="6" width="5.57421875" style="2" customWidth="1"/>
    <col min="7" max="7" width="8.57421875" style="2" customWidth="1"/>
    <col min="8" max="8" width="10.00390625" style="4" customWidth="1"/>
    <col min="9" max="11" width="10.00390625" style="2" customWidth="1"/>
    <col min="12" max="12" width="0" style="4" hidden="1" customWidth="1"/>
    <col min="13" max="13" width="10.00390625" style="4" customWidth="1"/>
    <col min="14" max="14" width="0" style="4" hidden="1" customWidth="1"/>
    <col min="15" max="17" width="10.00390625" style="5" customWidth="1"/>
    <col min="18" max="18" width="0" style="5" hidden="1" customWidth="1"/>
    <col min="19" max="19" width="0" style="6" hidden="1" customWidth="1"/>
    <col min="20" max="20" width="0" style="7" hidden="1" customWidth="1"/>
    <col min="21" max="21" width="0" style="8" hidden="1" customWidth="1"/>
    <col min="22" max="25" width="0" style="2" hidden="1" customWidth="1"/>
    <col min="26" max="26" width="10.00390625" style="9" customWidth="1"/>
    <col min="27" max="32" width="10.00390625" style="2" customWidth="1"/>
    <col min="33" max="33" width="8.421875" style="2" customWidth="1"/>
    <col min="34" max="35" width="0" style="2" hidden="1" customWidth="1"/>
    <col min="36" max="36" width="0" style="9" hidden="1" customWidth="1"/>
    <col min="37" max="45" width="0" style="2" hidden="1" customWidth="1"/>
    <col min="46" max="196" width="10.140625" style="2" customWidth="1"/>
    <col min="197" max="250" width="10.140625" style="10" customWidth="1"/>
    <col min="251" max="16384" width="11.57421875" style="0" customWidth="1"/>
  </cols>
  <sheetData>
    <row r="1" spans="1:45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4"/>
      <c r="U1" s="15"/>
      <c r="V1" s="15"/>
      <c r="W1" s="16"/>
      <c r="X1" s="15"/>
      <c r="Y1" s="15"/>
      <c r="Z1" s="17"/>
      <c r="AA1" s="18"/>
      <c r="AB1" s="18"/>
      <c r="AC1" s="18"/>
      <c r="AD1" s="18"/>
      <c r="AE1" s="18"/>
      <c r="AF1" s="18"/>
      <c r="AG1" s="19"/>
      <c r="AH1" s="18"/>
      <c r="AI1" s="18"/>
      <c r="AJ1" s="17"/>
      <c r="AK1" s="18"/>
      <c r="AL1" s="18"/>
      <c r="AM1" s="18"/>
      <c r="AN1" s="18"/>
      <c r="AO1" s="18"/>
      <c r="AP1" s="18"/>
      <c r="AQ1" s="19"/>
      <c r="AR1" s="18"/>
      <c r="AS1" s="20"/>
    </row>
    <row r="2" spans="1:45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3"/>
      <c r="W2" s="24"/>
      <c r="Z2" s="25"/>
      <c r="AA2" s="26"/>
      <c r="AB2" s="26"/>
      <c r="AC2" s="26"/>
      <c r="AD2" s="26"/>
      <c r="AE2" s="26"/>
      <c r="AF2" s="27"/>
      <c r="AG2" s="27"/>
      <c r="AH2" s="26"/>
      <c r="AI2" s="26"/>
      <c r="AJ2" s="28" t="s">
        <v>2</v>
      </c>
      <c r="AK2" s="26"/>
      <c r="AL2" s="26"/>
      <c r="AM2" s="26"/>
      <c r="AN2" s="26"/>
      <c r="AO2" s="26"/>
      <c r="AP2" s="27"/>
      <c r="AQ2" s="27"/>
      <c r="AR2" s="26"/>
      <c r="AS2" s="29"/>
    </row>
    <row r="3" spans="1:45" ht="15" customHeight="1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2"/>
      <c r="U3" s="33"/>
      <c r="V3" s="33"/>
      <c r="W3" s="34"/>
      <c r="X3" s="33"/>
      <c r="Y3" s="33"/>
      <c r="Z3" s="35"/>
      <c r="AA3" s="36"/>
      <c r="AB3" s="36"/>
      <c r="AC3" s="36"/>
      <c r="AD3" s="36"/>
      <c r="AE3" s="36"/>
      <c r="AF3" s="36"/>
      <c r="AG3" s="36"/>
      <c r="AH3" s="36"/>
      <c r="AI3" s="36"/>
      <c r="AJ3" s="35">
        <v>3</v>
      </c>
      <c r="AK3" s="36">
        <v>1</v>
      </c>
      <c r="AL3" s="36">
        <v>3</v>
      </c>
      <c r="AM3" s="36">
        <v>2</v>
      </c>
      <c r="AN3" s="36">
        <v>1</v>
      </c>
      <c r="AO3" s="36">
        <v>3</v>
      </c>
      <c r="AP3" s="36">
        <v>5</v>
      </c>
      <c r="AQ3" s="36">
        <v>3</v>
      </c>
      <c r="AR3" s="36"/>
      <c r="AS3" s="37"/>
    </row>
    <row r="4" spans="1:45" s="54" customFormat="1" ht="66" customHeight="1">
      <c r="A4" s="38" t="s">
        <v>4</v>
      </c>
      <c r="B4" s="39" t="s">
        <v>5</v>
      </c>
      <c r="C4" s="40" t="s">
        <v>6</v>
      </c>
      <c r="D4" s="41" t="s">
        <v>7</v>
      </c>
      <c r="E4" s="41" t="s">
        <v>8</v>
      </c>
      <c r="F4" s="41" t="s">
        <v>9</v>
      </c>
      <c r="G4" s="39" t="s">
        <v>10</v>
      </c>
      <c r="H4" s="42" t="s">
        <v>11</v>
      </c>
      <c r="I4" s="43" t="s">
        <v>12</v>
      </c>
      <c r="J4" s="41" t="s">
        <v>13</v>
      </c>
      <c r="K4" s="41" t="s">
        <v>14</v>
      </c>
      <c r="L4" s="44" t="s">
        <v>15</v>
      </c>
      <c r="M4" s="44" t="s">
        <v>16</v>
      </c>
      <c r="N4" s="44" t="s">
        <v>17</v>
      </c>
      <c r="O4" s="45" t="s">
        <v>18</v>
      </c>
      <c r="P4" s="46" t="s">
        <v>19</v>
      </c>
      <c r="Q4" s="46" t="s">
        <v>20</v>
      </c>
      <c r="R4" s="47" t="s">
        <v>21</v>
      </c>
      <c r="S4" s="48" t="s">
        <v>22</v>
      </c>
      <c r="T4" s="49" t="s">
        <v>23</v>
      </c>
      <c r="U4" s="50" t="s">
        <v>24</v>
      </c>
      <c r="V4" s="50" t="s">
        <v>25</v>
      </c>
      <c r="W4" s="51" t="s">
        <v>26</v>
      </c>
      <c r="X4" s="51" t="s">
        <v>27</v>
      </c>
      <c r="Y4" s="51" t="s">
        <v>28</v>
      </c>
      <c r="Z4" s="52" t="s">
        <v>29</v>
      </c>
      <c r="AA4" s="51" t="s">
        <v>30</v>
      </c>
      <c r="AB4" s="51" t="s">
        <v>31</v>
      </c>
      <c r="AC4" s="51" t="s">
        <v>32</v>
      </c>
      <c r="AD4" s="51" t="s">
        <v>33</v>
      </c>
      <c r="AE4" s="51" t="s">
        <v>34</v>
      </c>
      <c r="AF4" s="51" t="s">
        <v>35</v>
      </c>
      <c r="AG4" s="51" t="s">
        <v>36</v>
      </c>
      <c r="AH4" s="53" t="s">
        <v>37</v>
      </c>
      <c r="AI4" s="50" t="s">
        <v>38</v>
      </c>
      <c r="AJ4" s="52" t="s">
        <v>39</v>
      </c>
      <c r="AK4" s="51" t="s">
        <v>30</v>
      </c>
      <c r="AL4" s="51" t="s">
        <v>31</v>
      </c>
      <c r="AM4" s="51" t="s">
        <v>32</v>
      </c>
      <c r="AN4" s="51" t="s">
        <v>33</v>
      </c>
      <c r="AO4" s="51" t="s">
        <v>34</v>
      </c>
      <c r="AP4" s="51" t="s">
        <v>40</v>
      </c>
      <c r="AQ4" s="51" t="s">
        <v>36</v>
      </c>
      <c r="AR4" s="50" t="s">
        <v>41</v>
      </c>
      <c r="AS4" s="50" t="s">
        <v>42</v>
      </c>
    </row>
    <row r="5" spans="1:45" s="62" customFormat="1" ht="15" customHeight="1">
      <c r="A5" s="55">
        <f>Q5</f>
        <v>197</v>
      </c>
      <c r="B5" s="56" t="s">
        <v>43</v>
      </c>
      <c r="C5" s="57"/>
      <c r="D5" s="55">
        <f>$A$5-(COUNTIF(D7:D203,"ITA"))</f>
        <v>15</v>
      </c>
      <c r="E5" s="55">
        <f>COUNTIF(E7:E203,"F")</f>
        <v>5</v>
      </c>
      <c r="F5" s="55">
        <f>$A$5-(COUNTIF(F7:F203,""))</f>
        <v>108</v>
      </c>
      <c r="G5" s="58">
        <f>(2022-(AVERAGE(G7:G203)))</f>
        <v>62.66285714285709</v>
      </c>
      <c r="H5" s="59">
        <v>32</v>
      </c>
      <c r="I5" s="59">
        <v>82</v>
      </c>
      <c r="J5" s="60">
        <v>33</v>
      </c>
      <c r="K5" s="60">
        <v>72</v>
      </c>
      <c r="L5" s="61"/>
      <c r="M5" s="61">
        <v>39</v>
      </c>
      <c r="N5" s="55"/>
      <c r="O5" s="62">
        <f>COUNTIF(AI7:AI418,"&gt;0")</f>
        <v>142</v>
      </c>
      <c r="P5" s="62">
        <f>COUNTIF(P7:P418,"&gt;0")</f>
        <v>124</v>
      </c>
      <c r="Q5" s="55">
        <f>COUNTIF(Q7:Q418,"&gt;0")</f>
        <v>197</v>
      </c>
      <c r="R5" s="55"/>
      <c r="S5" s="63"/>
      <c r="T5" s="64"/>
      <c r="U5" s="65"/>
      <c r="V5" s="66"/>
      <c r="W5" s="66">
        <v>39</v>
      </c>
      <c r="X5" s="67"/>
      <c r="Y5" s="68">
        <v>0.5</v>
      </c>
      <c r="Z5" s="69">
        <v>11</v>
      </c>
      <c r="AA5" s="67">
        <v>57</v>
      </c>
      <c r="AB5" s="67">
        <v>10</v>
      </c>
      <c r="AC5" s="67">
        <v>28</v>
      </c>
      <c r="AD5" s="67">
        <v>48</v>
      </c>
      <c r="AE5" s="67">
        <v>17</v>
      </c>
      <c r="AF5" s="67">
        <v>6</v>
      </c>
      <c r="AG5" s="67">
        <v>14</v>
      </c>
      <c r="AH5" s="70"/>
      <c r="AI5" s="68">
        <v>0.5</v>
      </c>
      <c r="AJ5" s="69">
        <v>11</v>
      </c>
      <c r="AK5" s="67">
        <v>57</v>
      </c>
      <c r="AL5" s="67">
        <v>10</v>
      </c>
      <c r="AM5" s="67">
        <v>28</v>
      </c>
      <c r="AN5" s="67">
        <v>48</v>
      </c>
      <c r="AO5" s="67">
        <v>17</v>
      </c>
      <c r="AP5" s="67">
        <v>6</v>
      </c>
      <c r="AQ5" s="67">
        <v>13</v>
      </c>
      <c r="AR5" s="68"/>
      <c r="AS5" s="68">
        <v>0.5</v>
      </c>
    </row>
    <row r="6" spans="1:45" s="72" customFormat="1" ht="17.25" customHeight="1">
      <c r="A6" s="71">
        <v>0</v>
      </c>
      <c r="C6" s="73"/>
      <c r="D6" s="74">
        <f>D5/$A$5</f>
        <v>0.07614213197969544</v>
      </c>
      <c r="E6" s="74">
        <f>E5/$A$5</f>
        <v>0.025380710659898477</v>
      </c>
      <c r="F6" s="74">
        <f>F5/$A$5</f>
        <v>0.5482233502538071</v>
      </c>
      <c r="G6" s="74"/>
      <c r="H6" s="75">
        <v>1</v>
      </c>
      <c r="I6" s="75">
        <v>1</v>
      </c>
      <c r="J6" s="75">
        <v>1</v>
      </c>
      <c r="K6" s="75">
        <v>1.5</v>
      </c>
      <c r="L6" s="75"/>
      <c r="M6" s="75">
        <v>0.5</v>
      </c>
      <c r="N6" s="75">
        <v>0.5</v>
      </c>
      <c r="O6" s="75">
        <v>0.5</v>
      </c>
      <c r="P6" s="76"/>
      <c r="S6" s="77"/>
      <c r="T6" s="78"/>
      <c r="U6" s="79"/>
      <c r="V6" s="80"/>
      <c r="W6" s="66">
        <v>27</v>
      </c>
      <c r="X6" s="81"/>
      <c r="Y6" s="82"/>
      <c r="Z6" s="83">
        <v>11</v>
      </c>
      <c r="AA6" s="67">
        <v>36</v>
      </c>
      <c r="AB6" s="67">
        <v>7</v>
      </c>
      <c r="AC6" s="67">
        <v>16</v>
      </c>
      <c r="AD6" s="67">
        <v>30</v>
      </c>
      <c r="AE6" s="67">
        <v>14</v>
      </c>
      <c r="AF6" s="67">
        <v>6</v>
      </c>
      <c r="AG6" s="67">
        <v>11</v>
      </c>
      <c r="AH6" s="84"/>
      <c r="AI6" s="82"/>
      <c r="AJ6" s="83">
        <v>11</v>
      </c>
      <c r="AK6" s="67">
        <v>36</v>
      </c>
      <c r="AL6" s="67">
        <v>7</v>
      </c>
      <c r="AM6" s="67">
        <v>16</v>
      </c>
      <c r="AN6" s="67">
        <v>30</v>
      </c>
      <c r="AO6" s="67">
        <v>14</v>
      </c>
      <c r="AP6" s="67">
        <v>6</v>
      </c>
      <c r="AQ6" s="67">
        <v>11</v>
      </c>
      <c r="AR6" s="82"/>
      <c r="AS6" s="82"/>
    </row>
    <row r="7" spans="1:47" s="104" customFormat="1" ht="15.75" customHeight="1">
      <c r="A7" s="85">
        <f>A6+1</f>
        <v>1</v>
      </c>
      <c r="B7" s="86" t="s">
        <v>44</v>
      </c>
      <c r="C7" s="51" t="s">
        <v>45</v>
      </c>
      <c r="D7" s="87" t="s">
        <v>46</v>
      </c>
      <c r="E7" s="87" t="s">
        <v>47</v>
      </c>
      <c r="F7" s="88" t="str">
        <f>IF(G7&lt;1943,"L",IF(G7&lt;1948,"SM",IF(G7&lt;1958,"M",IF(G7&gt;2003,"J",""))))</f>
        <v>M</v>
      </c>
      <c r="G7" s="87">
        <v>1952</v>
      </c>
      <c r="H7" s="89"/>
      <c r="I7" s="89">
        <f>IF(U7&lt;&gt;"",I$5-U7+1,"")</f>
        <v>78</v>
      </c>
      <c r="J7" s="90">
        <v>21</v>
      </c>
      <c r="K7" s="91">
        <f>IF(V7&lt;&gt;"",(K$5-V7+1)*1.5,"")</f>
        <v>105</v>
      </c>
      <c r="L7" s="92">
        <f>X7</f>
        <v>0</v>
      </c>
      <c r="M7" s="93">
        <f>Y7</f>
        <v>0</v>
      </c>
      <c r="N7" s="94">
        <f>AH7</f>
        <v>57</v>
      </c>
      <c r="O7" s="94">
        <f>AI7</f>
        <v>28.5</v>
      </c>
      <c r="P7" s="93">
        <f>SUM(H7:K7)</f>
        <v>204</v>
      </c>
      <c r="Q7" s="95">
        <f>SUM(H7:K7)+MAX(M7,AS7)</f>
        <v>232.5</v>
      </c>
      <c r="R7" s="96">
        <f>Q7+MAX(S7,T7)</f>
        <v>235.5</v>
      </c>
      <c r="S7" s="97">
        <f>IF(L7&gt;0,3,0)</f>
        <v>0</v>
      </c>
      <c r="T7" s="97">
        <f>IF(P7&gt;0,3,0)</f>
        <v>3</v>
      </c>
      <c r="U7" s="90">
        <v>5</v>
      </c>
      <c r="V7" s="90">
        <v>3</v>
      </c>
      <c r="W7" s="98">
        <v>0</v>
      </c>
      <c r="X7" s="99">
        <f>IF(W7&gt;0,W$5-W7+1,0)</f>
        <v>0</v>
      </c>
      <c r="Y7" s="100">
        <f>X7*Y$5</f>
        <v>0</v>
      </c>
      <c r="Z7" s="101"/>
      <c r="AA7" s="99">
        <v>57</v>
      </c>
      <c r="AB7" s="90"/>
      <c r="AC7" s="99"/>
      <c r="AD7" s="99">
        <v>13</v>
      </c>
      <c r="AE7" s="99"/>
      <c r="AF7" s="99"/>
      <c r="AG7" s="102"/>
      <c r="AH7" s="103">
        <f>MAX(Z7:AG7)</f>
        <v>57</v>
      </c>
      <c r="AI7" s="100">
        <f>AH7*AI$5</f>
        <v>28.5</v>
      </c>
      <c r="AJ7" s="101"/>
      <c r="AK7" s="102">
        <f>AA7*AK$3</f>
        <v>57</v>
      </c>
      <c r="AL7" s="102">
        <f>AB7*AL$3</f>
        <v>0</v>
      </c>
      <c r="AM7" s="102">
        <f>AC7*AM$3</f>
        <v>0</v>
      </c>
      <c r="AN7" s="102">
        <f>AD7*AN$3</f>
        <v>13</v>
      </c>
      <c r="AO7" s="102">
        <f>AE7*AO$3</f>
        <v>0</v>
      </c>
      <c r="AP7" s="102">
        <f>AF7*AP$3</f>
        <v>0</v>
      </c>
      <c r="AQ7" s="102">
        <f>AG7*AQ$3</f>
        <v>0</v>
      </c>
      <c r="AR7" s="103">
        <f>MAX(AJ7:AQ7)</f>
        <v>57</v>
      </c>
      <c r="AS7" s="100">
        <f>AR7*AS$5</f>
        <v>28.5</v>
      </c>
      <c r="AU7" s="2"/>
    </row>
    <row r="8" spans="1:47" s="104" customFormat="1" ht="15.75" customHeight="1">
      <c r="A8" s="85">
        <f>A7+1</f>
        <v>2</v>
      </c>
      <c r="B8" s="105" t="s">
        <v>48</v>
      </c>
      <c r="C8" s="51" t="s">
        <v>45</v>
      </c>
      <c r="D8" s="87" t="s">
        <v>46</v>
      </c>
      <c r="E8" s="87" t="s">
        <v>47</v>
      </c>
      <c r="F8" s="88" t="str">
        <f>IF(G8&lt;1943,"L",IF(G8&lt;1948,"SM",IF(G8&lt;1958,"M",IF(G8&gt;2003,"J",""))))</f>
        <v>M</v>
      </c>
      <c r="G8" s="87">
        <v>1957</v>
      </c>
      <c r="H8" s="89"/>
      <c r="I8" s="89">
        <f>IF(U8&lt;&gt;"",I$5-U8+1,"")</f>
        <v>77</v>
      </c>
      <c r="J8" s="99">
        <v>27</v>
      </c>
      <c r="K8" s="91">
        <f>IF(V8&lt;&gt;"",(K$5-V8+1)*1.5,"")</f>
        <v>103.5</v>
      </c>
      <c r="L8" s="92">
        <f>X8</f>
        <v>38</v>
      </c>
      <c r="M8" s="93">
        <f>Y8</f>
        <v>19</v>
      </c>
      <c r="N8" s="94">
        <f>AH8</f>
        <v>0</v>
      </c>
      <c r="O8" s="94">
        <f>AI8</f>
        <v>0</v>
      </c>
      <c r="P8" s="93">
        <f>SUM(H8:K8)</f>
        <v>207.5</v>
      </c>
      <c r="Q8" s="95">
        <f>SUM(H8:K8)+MAX(M8,AS8)</f>
        <v>226.5</v>
      </c>
      <c r="R8" s="96">
        <f>Q8+MAX(S8,T8)</f>
        <v>229.5</v>
      </c>
      <c r="S8" s="97">
        <f>IF(L8&gt;0,3,0)</f>
        <v>3</v>
      </c>
      <c r="T8" s="97">
        <f>IF(P8&gt;0,3,0)</f>
        <v>3</v>
      </c>
      <c r="U8" s="90">
        <v>6</v>
      </c>
      <c r="V8" s="90">
        <v>4</v>
      </c>
      <c r="W8" s="98">
        <v>2</v>
      </c>
      <c r="X8" s="99">
        <f>IF(W8&gt;0,W$5-W8+1,0)</f>
        <v>38</v>
      </c>
      <c r="Y8" s="100">
        <f>X8*Y$5</f>
        <v>19</v>
      </c>
      <c r="Z8" s="101"/>
      <c r="AA8" s="102"/>
      <c r="AB8" s="106"/>
      <c r="AC8" s="99"/>
      <c r="AD8" s="107"/>
      <c r="AE8" s="99"/>
      <c r="AF8" s="99"/>
      <c r="AG8" s="102"/>
      <c r="AH8" s="103">
        <f>MAX(Z8:AG8)</f>
        <v>0</v>
      </c>
      <c r="AI8" s="100">
        <f>AH8*AI$5</f>
        <v>0</v>
      </c>
      <c r="AJ8" s="101"/>
      <c r="AK8" s="102">
        <f>AA8*AK$3</f>
        <v>0</v>
      </c>
      <c r="AL8" s="102">
        <f>AB8*AL$3</f>
        <v>0</v>
      </c>
      <c r="AM8" s="102">
        <f>AC8*AM$3</f>
        <v>0</v>
      </c>
      <c r="AN8" s="102">
        <f>AD8*AN$3</f>
        <v>0</v>
      </c>
      <c r="AO8" s="102">
        <f>AE8*AO$3</f>
        <v>0</v>
      </c>
      <c r="AP8" s="102">
        <f>AF8*AP$3</f>
        <v>0</v>
      </c>
      <c r="AQ8" s="102">
        <f>AG8*AQ$3</f>
        <v>0</v>
      </c>
      <c r="AR8" s="103">
        <f>MAX(AJ8:AQ8)</f>
        <v>0</v>
      </c>
      <c r="AS8" s="100">
        <f>AR8*AS$5</f>
        <v>0</v>
      </c>
      <c r="AU8" s="108"/>
    </row>
    <row r="9" spans="1:45" s="104" customFormat="1" ht="15.75" customHeight="1">
      <c r="A9" s="85">
        <f>A8+1</f>
        <v>3</v>
      </c>
      <c r="B9" s="86" t="s">
        <v>49</v>
      </c>
      <c r="C9" s="51" t="s">
        <v>50</v>
      </c>
      <c r="D9" s="87" t="s">
        <v>46</v>
      </c>
      <c r="E9" s="109" t="s">
        <v>47</v>
      </c>
      <c r="F9" s="88">
        <f>IF(G9&lt;1943,"L",IF(G9&lt;1948,"SM",IF(G9&lt;1958,"M",IF(G9&gt;2003,"J",""))))</f>
      </c>
      <c r="G9" s="109">
        <v>1966</v>
      </c>
      <c r="H9" s="89">
        <v>31</v>
      </c>
      <c r="I9" s="89">
        <f>IF(U9&lt;&gt;"",I$5-U9+1,"")</f>
        <v>79</v>
      </c>
      <c r="J9" s="90">
        <v>31</v>
      </c>
      <c r="K9" s="91">
        <f>IF(V9&lt;&gt;"",(K$5-V9+1)*1.5,"")</f>
        <v>82.5</v>
      </c>
      <c r="L9" s="92">
        <f>X9</f>
        <v>0</v>
      </c>
      <c r="M9" s="93">
        <f>Y9</f>
        <v>0</v>
      </c>
      <c r="N9" s="94">
        <f>AH9</f>
        <v>1</v>
      </c>
      <c r="O9" s="94">
        <f>AI9</f>
        <v>0.5</v>
      </c>
      <c r="P9" s="93">
        <f>SUM(H9:K9)</f>
        <v>223.5</v>
      </c>
      <c r="Q9" s="95">
        <f>SUM(H9:K9)+MAX(M9,AS9)</f>
        <v>225</v>
      </c>
      <c r="R9" s="96">
        <f>Q9+MAX(S9,T9)</f>
        <v>228</v>
      </c>
      <c r="S9" s="97">
        <f>IF(L9&gt;0,3,0)</f>
        <v>0</v>
      </c>
      <c r="T9" s="97">
        <f>IF(P9&gt;0,3,0)</f>
        <v>3</v>
      </c>
      <c r="U9" s="90">
        <v>4</v>
      </c>
      <c r="V9" s="90">
        <v>18</v>
      </c>
      <c r="W9" s="98">
        <v>0</v>
      </c>
      <c r="X9" s="99">
        <f>IF(W9&gt;0,W$5-W9+1,0)</f>
        <v>0</v>
      </c>
      <c r="Y9" s="100">
        <f>X9*Y$5</f>
        <v>0</v>
      </c>
      <c r="Z9" s="101">
        <v>1</v>
      </c>
      <c r="AA9" s="99">
        <v>0</v>
      </c>
      <c r="AB9" s="90">
        <v>1</v>
      </c>
      <c r="AC9" s="99"/>
      <c r="AD9" s="110"/>
      <c r="AE9" s="99"/>
      <c r="AF9" s="99"/>
      <c r="AG9" s="102"/>
      <c r="AH9" s="103">
        <f>MAX(Z9:AG9)</f>
        <v>1</v>
      </c>
      <c r="AI9" s="100">
        <f>AH9*AI$5</f>
        <v>0.5</v>
      </c>
      <c r="AJ9" s="101">
        <v>1</v>
      </c>
      <c r="AK9" s="102">
        <f>AA9*AK$3</f>
        <v>0</v>
      </c>
      <c r="AL9" s="102">
        <f>AB9*AL$3</f>
        <v>3</v>
      </c>
      <c r="AM9" s="102">
        <f>AC9*AM$3</f>
        <v>0</v>
      </c>
      <c r="AN9" s="102">
        <f>AD9*AN$3</f>
        <v>0</v>
      </c>
      <c r="AO9" s="102">
        <f>AE9*AO$3</f>
        <v>0</v>
      </c>
      <c r="AP9" s="102">
        <f>AF9*AP$3</f>
        <v>0</v>
      </c>
      <c r="AQ9" s="102">
        <f>AG9*AQ$3</f>
        <v>0</v>
      </c>
      <c r="AR9" s="103">
        <f>MAX(AJ9:AQ9)</f>
        <v>3</v>
      </c>
      <c r="AS9" s="100">
        <f>AR9*AS$5</f>
        <v>1.5</v>
      </c>
    </row>
    <row r="10" spans="1:53" s="104" customFormat="1" ht="15.75" customHeight="1">
      <c r="A10" s="85">
        <f>A9+1</f>
        <v>4</v>
      </c>
      <c r="B10" s="105" t="s">
        <v>51</v>
      </c>
      <c r="C10" s="51" t="s">
        <v>52</v>
      </c>
      <c r="D10" s="87" t="s">
        <v>46</v>
      </c>
      <c r="E10" s="87" t="s">
        <v>47</v>
      </c>
      <c r="F10" s="88">
        <f>IF(G10&lt;1943,"L",IF(G10&lt;1948,"SM",IF(G10&lt;1958,"M",IF(G10&gt;2003,"J",""))))</f>
      </c>
      <c r="G10" s="87">
        <v>1969</v>
      </c>
      <c r="H10" s="89"/>
      <c r="I10" s="89">
        <f>IF(U10&lt;&gt;"",I$5-U10+1,"")</f>
        <v>66</v>
      </c>
      <c r="J10" s="99">
        <v>29</v>
      </c>
      <c r="K10" s="91">
        <f>IF(V10&lt;&gt;"",(K$5-V10+1)*1.5,"")</f>
        <v>108</v>
      </c>
      <c r="L10" s="92">
        <f>X10</f>
        <v>29</v>
      </c>
      <c r="M10" s="93">
        <f>Y10</f>
        <v>14.5</v>
      </c>
      <c r="N10" s="94">
        <f>AH10</f>
        <v>44</v>
      </c>
      <c r="O10" s="94">
        <f>AI10</f>
        <v>22</v>
      </c>
      <c r="P10" s="93">
        <f>SUM(H10:K10)</f>
        <v>203</v>
      </c>
      <c r="Q10" s="95">
        <f>SUM(H10:K10)+MAX(M10,AS10)</f>
        <v>225</v>
      </c>
      <c r="R10" s="96">
        <f>Q10+MAX(S10,T10)</f>
        <v>228</v>
      </c>
      <c r="S10" s="97">
        <f>IF(L10&gt;0,3,0)</f>
        <v>3</v>
      </c>
      <c r="T10" s="97">
        <f>IF(P10&gt;0,3,0)</f>
        <v>3</v>
      </c>
      <c r="U10" s="90">
        <v>17</v>
      </c>
      <c r="V10" s="90">
        <v>1</v>
      </c>
      <c r="W10" s="98">
        <v>11</v>
      </c>
      <c r="X10" s="99">
        <f>IF(W10&gt;0,W$5-W10+1,0)</f>
        <v>29</v>
      </c>
      <c r="Y10" s="100">
        <f>X10*Y$5</f>
        <v>14.5</v>
      </c>
      <c r="Z10" s="101"/>
      <c r="AA10" s="102"/>
      <c r="AB10" s="99"/>
      <c r="AC10" s="99">
        <v>19</v>
      </c>
      <c r="AD10" s="107">
        <v>44</v>
      </c>
      <c r="AE10" s="99"/>
      <c r="AF10" s="99"/>
      <c r="AG10" s="102"/>
      <c r="AH10" s="103">
        <f>MAX(Z10:AG10)</f>
        <v>44</v>
      </c>
      <c r="AI10" s="100">
        <f>AH10*AI$5</f>
        <v>22</v>
      </c>
      <c r="AJ10" s="101"/>
      <c r="AK10" s="102">
        <f>AA10*AK$3</f>
        <v>0</v>
      </c>
      <c r="AL10" s="102">
        <f>AB10*AL$3</f>
        <v>0</v>
      </c>
      <c r="AM10" s="102">
        <f>AC10*AM$3</f>
        <v>38</v>
      </c>
      <c r="AN10" s="102">
        <f>AD10*AN$3</f>
        <v>44</v>
      </c>
      <c r="AO10" s="102">
        <f>AE10*AO$3</f>
        <v>0</v>
      </c>
      <c r="AP10" s="102">
        <f>AF10*AP$3</f>
        <v>0</v>
      </c>
      <c r="AQ10" s="102">
        <f>AG10*AQ$3</f>
        <v>0</v>
      </c>
      <c r="AR10" s="103">
        <f>MAX(AJ10:AQ10)</f>
        <v>44</v>
      </c>
      <c r="AS10" s="100">
        <f>AR10*AS$5</f>
        <v>22</v>
      </c>
      <c r="AY10" s="2"/>
      <c r="AZ10" s="2"/>
      <c r="BA10" s="2"/>
    </row>
    <row r="11" spans="1:50" s="104" customFormat="1" ht="15.75" customHeight="1">
      <c r="A11" s="85">
        <f>A10+1</f>
        <v>5</v>
      </c>
      <c r="B11" s="86" t="s">
        <v>53</v>
      </c>
      <c r="C11" s="51" t="s">
        <v>45</v>
      </c>
      <c r="D11" s="87" t="s">
        <v>46</v>
      </c>
      <c r="E11" s="87" t="s">
        <v>47</v>
      </c>
      <c r="F11" s="88">
        <f>IF(G11&lt;1943,"L",IF(G11&lt;1948,"SM",IF(G11&lt;1958,"M",IF(G11&gt;2003,"J",""))))</f>
      </c>
      <c r="G11" s="87">
        <v>1967</v>
      </c>
      <c r="H11" s="89">
        <v>26</v>
      </c>
      <c r="I11" s="89">
        <f>IF(U11&lt;&gt;"",I$5-U11+1,"")</f>
        <v>75</v>
      </c>
      <c r="J11" s="90">
        <v>22</v>
      </c>
      <c r="K11" s="91">
        <f>IF(V11&lt;&gt;"",(K$5-V11+1)*1.5,"")</f>
        <v>66</v>
      </c>
      <c r="L11" s="92">
        <f>X11</f>
        <v>0</v>
      </c>
      <c r="M11" s="93">
        <f>Y11</f>
        <v>0</v>
      </c>
      <c r="N11" s="94">
        <f>AH11</f>
        <v>53</v>
      </c>
      <c r="O11" s="94">
        <f>AI11</f>
        <v>26.5</v>
      </c>
      <c r="P11" s="93">
        <f>SUM(H11:K11)</f>
        <v>189</v>
      </c>
      <c r="Q11" s="95">
        <f>SUM(H11:K11)+MAX(M11,AS11)</f>
        <v>215.5</v>
      </c>
      <c r="R11" s="96">
        <f>Q11+MAX(S11,T11)</f>
        <v>218.5</v>
      </c>
      <c r="S11" s="97">
        <f>IF(L11&gt;0,3,0)</f>
        <v>0</v>
      </c>
      <c r="T11" s="97">
        <f>IF(P11&gt;0,3,0)</f>
        <v>3</v>
      </c>
      <c r="U11" s="90">
        <v>8</v>
      </c>
      <c r="V11" s="90">
        <v>29</v>
      </c>
      <c r="W11" s="98">
        <v>0</v>
      </c>
      <c r="X11" s="99">
        <f>IF(W11&gt;0,W$5-W11+1,0)</f>
        <v>0</v>
      </c>
      <c r="Y11" s="100">
        <f>X11*Y$5</f>
        <v>0</v>
      </c>
      <c r="Z11" s="101"/>
      <c r="AA11" s="102">
        <v>53</v>
      </c>
      <c r="AB11" s="90">
        <v>10</v>
      </c>
      <c r="AC11" s="99"/>
      <c r="AD11" s="107">
        <v>45</v>
      </c>
      <c r="AE11" s="99"/>
      <c r="AF11" s="99"/>
      <c r="AG11" s="102"/>
      <c r="AH11" s="103">
        <f>MAX(Z11:AG11)</f>
        <v>53</v>
      </c>
      <c r="AI11" s="100">
        <f>AH11*AI$5</f>
        <v>26.5</v>
      </c>
      <c r="AJ11" s="101"/>
      <c r="AK11" s="102">
        <f>AA11*AK$3</f>
        <v>53</v>
      </c>
      <c r="AL11" s="102">
        <f>AB11*AL$3</f>
        <v>30</v>
      </c>
      <c r="AM11" s="102">
        <f>AC11*AM$3</f>
        <v>0</v>
      </c>
      <c r="AN11" s="102">
        <f>AD11*AN$3</f>
        <v>45</v>
      </c>
      <c r="AO11" s="102">
        <f>AE11*AO$3</f>
        <v>0</v>
      </c>
      <c r="AP11" s="102">
        <f>AF11*AP$3</f>
        <v>0</v>
      </c>
      <c r="AQ11" s="102">
        <f>AG11*AQ$3</f>
        <v>0</v>
      </c>
      <c r="AR11" s="103">
        <f>MAX(AJ11:AQ11)</f>
        <v>53</v>
      </c>
      <c r="AS11" s="100">
        <f>AR11*AS$5</f>
        <v>26.5</v>
      </c>
      <c r="AV11" s="2"/>
      <c r="AW11" s="2"/>
      <c r="AX11" s="2"/>
    </row>
    <row r="12" spans="1:45" s="104" customFormat="1" ht="15.75" customHeight="1">
      <c r="A12" s="85">
        <f>A11+1</f>
        <v>6</v>
      </c>
      <c r="B12" s="86" t="s">
        <v>54</v>
      </c>
      <c r="C12" s="51" t="s">
        <v>45</v>
      </c>
      <c r="D12" s="87" t="s">
        <v>46</v>
      </c>
      <c r="E12" s="87" t="s">
        <v>47</v>
      </c>
      <c r="F12" s="88" t="str">
        <f>IF(G12&lt;1943,"L",IF(G12&lt;1948,"SM",IF(G12&lt;1958,"M",IF(G12&gt;2003,"J",""))))</f>
        <v>M</v>
      </c>
      <c r="G12" s="87">
        <v>1951</v>
      </c>
      <c r="H12" s="89"/>
      <c r="I12" s="89">
        <f>IF(U12&lt;&gt;"",I$5-U12+1,"")</f>
        <v>67</v>
      </c>
      <c r="J12" s="90">
        <v>26</v>
      </c>
      <c r="K12" s="91">
        <f>IF(V12&lt;&gt;"",(K$5-V12+1)*1.5,"")</f>
        <v>94.5</v>
      </c>
      <c r="L12" s="92">
        <f>X12</f>
        <v>0</v>
      </c>
      <c r="M12" s="93">
        <f>Y12</f>
        <v>0</v>
      </c>
      <c r="N12" s="94">
        <f>AH12</f>
        <v>56</v>
      </c>
      <c r="O12" s="94">
        <f>AI12</f>
        <v>28</v>
      </c>
      <c r="P12" s="93">
        <f>SUM(H12:K12)</f>
        <v>187.5</v>
      </c>
      <c r="Q12" s="95">
        <f>SUM(H12:K12)+MAX(M12,AS12)</f>
        <v>215.5</v>
      </c>
      <c r="R12" s="96">
        <f>Q12+MAX(S12,T12)</f>
        <v>218.5</v>
      </c>
      <c r="S12" s="97">
        <f>IF(L12&gt;0,3,0)</f>
        <v>0</v>
      </c>
      <c r="T12" s="97">
        <f>IF(P12&gt;0,3,0)</f>
        <v>3</v>
      </c>
      <c r="U12" s="90">
        <v>16</v>
      </c>
      <c r="V12" s="90">
        <v>10</v>
      </c>
      <c r="W12" s="98">
        <v>0</v>
      </c>
      <c r="X12" s="99">
        <f>IF(W12&gt;0,W$5-W12+1,0)</f>
        <v>0</v>
      </c>
      <c r="Y12" s="100">
        <f>X12*Y$5</f>
        <v>0</v>
      </c>
      <c r="Z12" s="101">
        <v>1</v>
      </c>
      <c r="AA12" s="99">
        <v>56</v>
      </c>
      <c r="AB12" s="90"/>
      <c r="AC12" s="99"/>
      <c r="AD12" s="110"/>
      <c r="AE12" s="99"/>
      <c r="AF12" s="99"/>
      <c r="AG12" s="102"/>
      <c r="AH12" s="103">
        <f>MAX(Z12:AG12)</f>
        <v>56</v>
      </c>
      <c r="AI12" s="100">
        <f>AH12*AI$5</f>
        <v>28</v>
      </c>
      <c r="AJ12" s="101">
        <v>1</v>
      </c>
      <c r="AK12" s="102">
        <f>AA12*AK$3</f>
        <v>56</v>
      </c>
      <c r="AL12" s="102">
        <f>AB12*AL$3</f>
        <v>0</v>
      </c>
      <c r="AM12" s="102">
        <f>AC12*AM$3</f>
        <v>0</v>
      </c>
      <c r="AN12" s="102">
        <f>AD12*AN$3</f>
        <v>0</v>
      </c>
      <c r="AO12" s="102">
        <f>AE12*AO$3</f>
        <v>0</v>
      </c>
      <c r="AP12" s="102">
        <f>AF12*AP$3</f>
        <v>0</v>
      </c>
      <c r="AQ12" s="102">
        <f>AG12*AQ$3</f>
        <v>0</v>
      </c>
      <c r="AR12" s="103">
        <f>MAX(AJ12:AQ12)</f>
        <v>56</v>
      </c>
      <c r="AS12" s="100">
        <f>AR12*AS$5</f>
        <v>28</v>
      </c>
    </row>
    <row r="13" spans="1:50" ht="15.75" customHeight="1">
      <c r="A13" s="85">
        <f>A12+1</f>
        <v>7</v>
      </c>
      <c r="B13" s="86" t="s">
        <v>55</v>
      </c>
      <c r="C13" s="51" t="s">
        <v>56</v>
      </c>
      <c r="D13" s="87" t="s">
        <v>46</v>
      </c>
      <c r="E13" s="87" t="s">
        <v>47</v>
      </c>
      <c r="F13" s="88">
        <f>IF(G13&lt;1943,"L",IF(G13&lt;1948,"SM",IF(G13&lt;1958,"M",IF(G13&gt;2003,"J",""))))</f>
      </c>
      <c r="G13" s="111">
        <v>1958</v>
      </c>
      <c r="H13" s="89"/>
      <c r="I13" s="89">
        <f>IF(U13&lt;&gt;"",I$5-U13+1,"")</f>
        <v>76</v>
      </c>
      <c r="J13" s="112">
        <v>17</v>
      </c>
      <c r="K13" s="91">
        <f>IF(V13&lt;&gt;"",(K$5-V13+1)*1.5,"")</f>
        <v>97.5</v>
      </c>
      <c r="L13" s="92">
        <f>X13</f>
        <v>0</v>
      </c>
      <c r="M13" s="93">
        <f>Y13</f>
        <v>0</v>
      </c>
      <c r="N13" s="94">
        <f>AH13</f>
        <v>42</v>
      </c>
      <c r="O13" s="94">
        <f>AI13</f>
        <v>21</v>
      </c>
      <c r="P13" s="93">
        <f>SUM(H13:K13)</f>
        <v>190.5</v>
      </c>
      <c r="Q13" s="95">
        <f>SUM(H13:K13)+MAX(M13,AS13)</f>
        <v>211.5</v>
      </c>
      <c r="R13" s="96">
        <f>Q13+MAX(S13,T13)</f>
        <v>214.5</v>
      </c>
      <c r="S13" s="97">
        <f>IF(L13&gt;0,3,0)</f>
        <v>0</v>
      </c>
      <c r="T13" s="97">
        <f>IF(P13&gt;0,3,0)</f>
        <v>3</v>
      </c>
      <c r="U13" s="90">
        <v>7</v>
      </c>
      <c r="V13" s="90">
        <v>8</v>
      </c>
      <c r="W13" s="98">
        <v>0</v>
      </c>
      <c r="X13" s="99">
        <f>IF(W13&gt;0,W$5-W13+1,0)</f>
        <v>0</v>
      </c>
      <c r="Y13" s="100">
        <f>X13*Y$5</f>
        <v>0</v>
      </c>
      <c r="Z13" s="101"/>
      <c r="AA13" s="99"/>
      <c r="AB13" s="90"/>
      <c r="AC13" s="99"/>
      <c r="AD13" s="107">
        <v>42</v>
      </c>
      <c r="AE13" s="99"/>
      <c r="AF13" s="99"/>
      <c r="AG13" s="102"/>
      <c r="AH13" s="103">
        <f>MAX(Z13:AG13)</f>
        <v>42</v>
      </c>
      <c r="AI13" s="100">
        <f>AH13*AI$5</f>
        <v>21</v>
      </c>
      <c r="AJ13" s="101"/>
      <c r="AK13" s="102">
        <v>35</v>
      </c>
      <c r="AL13" s="102">
        <f>AB13*AL$3</f>
        <v>0</v>
      </c>
      <c r="AM13" s="102">
        <f>AC13*AM$3</f>
        <v>0</v>
      </c>
      <c r="AN13" s="102">
        <f>AD13*AN$3</f>
        <v>42</v>
      </c>
      <c r="AO13" s="102">
        <f>AE13*AO$3</f>
        <v>0</v>
      </c>
      <c r="AP13" s="102">
        <f>AF13*AP$3</f>
        <v>0</v>
      </c>
      <c r="AQ13" s="102">
        <f>AG13*AQ$3</f>
        <v>0</v>
      </c>
      <c r="AR13" s="103">
        <f>MAX(AJ13:AQ13)</f>
        <v>42</v>
      </c>
      <c r="AS13" s="100">
        <f>AR13*AS$5</f>
        <v>21</v>
      </c>
      <c r="AT13" s="108"/>
      <c r="AU13" s="104"/>
      <c r="AV13" s="108"/>
      <c r="AW13" s="108"/>
      <c r="AX13" s="108"/>
    </row>
    <row r="14" spans="1:53" s="104" customFormat="1" ht="15.75" customHeight="1">
      <c r="A14" s="85">
        <f>A13+1</f>
        <v>8</v>
      </c>
      <c r="B14" s="105" t="s">
        <v>57</v>
      </c>
      <c r="C14" s="51" t="s">
        <v>58</v>
      </c>
      <c r="D14" s="87" t="s">
        <v>46</v>
      </c>
      <c r="E14" s="87" t="s">
        <v>47</v>
      </c>
      <c r="F14" s="88">
        <f>IF(G14&lt;1943,"L",IF(G14&lt;1948,"SM",IF(G14&lt;1958,"M",IF(G14&gt;2003,"J",""))))</f>
      </c>
      <c r="G14" s="87">
        <v>1958</v>
      </c>
      <c r="H14" s="89">
        <v>28</v>
      </c>
      <c r="I14" s="89">
        <f>IF(U14&lt;&gt;"",I$5-U14+1,"")</f>
        <v>74</v>
      </c>
      <c r="J14" s="113">
        <v>16</v>
      </c>
      <c r="K14" s="91">
        <f>IF(V14&lt;&gt;"",(K$5-V14+1)*1.5,"")</f>
        <v>85.5</v>
      </c>
      <c r="L14" s="92">
        <f>X14</f>
        <v>0</v>
      </c>
      <c r="M14" s="93">
        <f>Y14</f>
        <v>0</v>
      </c>
      <c r="N14" s="94">
        <f>AH14</f>
        <v>0</v>
      </c>
      <c r="O14" s="94">
        <f>AI14</f>
        <v>0</v>
      </c>
      <c r="P14" s="93">
        <f>SUM(H14:K14)</f>
        <v>203.5</v>
      </c>
      <c r="Q14" s="95">
        <f>SUM(H14:K14)+MAX(M14,AS14)</f>
        <v>203.5</v>
      </c>
      <c r="R14" s="96">
        <f>Q14+MAX(S14,T14)</f>
        <v>206.5</v>
      </c>
      <c r="S14" s="97">
        <f>IF(L14&gt;0,3,0)</f>
        <v>0</v>
      </c>
      <c r="T14" s="97">
        <f>IF(P14&gt;0,3,0)</f>
        <v>3</v>
      </c>
      <c r="U14" s="90">
        <v>9</v>
      </c>
      <c r="V14" s="90">
        <v>16</v>
      </c>
      <c r="W14" s="98">
        <v>0</v>
      </c>
      <c r="X14" s="99">
        <f>IF(W14&gt;0,W$5-W14+1,0)</f>
        <v>0</v>
      </c>
      <c r="Y14" s="100">
        <f>X14*Y$5</f>
        <v>0</v>
      </c>
      <c r="Z14" s="101"/>
      <c r="AA14" s="99"/>
      <c r="AB14" s="113"/>
      <c r="AC14" s="99"/>
      <c r="AD14" s="110"/>
      <c r="AE14" s="99"/>
      <c r="AF14" s="99"/>
      <c r="AG14" s="102"/>
      <c r="AH14" s="103">
        <f>MAX(Z14:AG14)</f>
        <v>0</v>
      </c>
      <c r="AI14" s="100">
        <f>AH14*AI$5</f>
        <v>0</v>
      </c>
      <c r="AJ14" s="101"/>
      <c r="AK14" s="102">
        <f>AA14*AK$3</f>
        <v>0</v>
      </c>
      <c r="AL14" s="102">
        <f>AB14*AL$3</f>
        <v>0</v>
      </c>
      <c r="AM14" s="102">
        <f>AC14*AM$3</f>
        <v>0</v>
      </c>
      <c r="AN14" s="102">
        <f>AD14*AN$3</f>
        <v>0</v>
      </c>
      <c r="AO14" s="102">
        <f>AE14*AO$3</f>
        <v>0</v>
      </c>
      <c r="AP14" s="102">
        <f>AF14*AP$3</f>
        <v>0</v>
      </c>
      <c r="AQ14" s="102">
        <f>AG14*AQ$3</f>
        <v>0</v>
      </c>
      <c r="AR14" s="103">
        <f>MAX(AJ14:AQ14)</f>
        <v>0</v>
      </c>
      <c r="AS14" s="100">
        <f>AR14*AS$5</f>
        <v>0</v>
      </c>
      <c r="AY14" s="2"/>
      <c r="AZ14" s="2"/>
      <c r="BA14" s="2"/>
    </row>
    <row r="15" spans="1:53" s="24" customFormat="1" ht="15.75" customHeight="1">
      <c r="A15" s="85">
        <f>A14+1</f>
        <v>9</v>
      </c>
      <c r="B15" s="86" t="s">
        <v>59</v>
      </c>
      <c r="C15" s="51" t="s">
        <v>45</v>
      </c>
      <c r="D15" s="87" t="s">
        <v>46</v>
      </c>
      <c r="E15" s="87" t="s">
        <v>47</v>
      </c>
      <c r="F15" s="88">
        <f>IF(G15&lt;1943,"L",IF(G15&lt;1948,"SM",IF(G15&lt;1958,"M",IF(G15&gt;2003,"J",""))))</f>
      </c>
      <c r="G15" s="87">
        <v>1973</v>
      </c>
      <c r="H15" s="89"/>
      <c r="I15" s="89">
        <f>IF(U15&lt;&gt;"",I$5-U15+1,"")</f>
        <v>80</v>
      </c>
      <c r="J15" s="90"/>
      <c r="K15" s="91">
        <f>IF(V15&lt;&gt;"",(K$5-V15+1)*1.5,"")</f>
        <v>106.5</v>
      </c>
      <c r="L15" s="92">
        <f>X15</f>
        <v>0</v>
      </c>
      <c r="M15" s="93">
        <f>Y15</f>
        <v>0</v>
      </c>
      <c r="N15" s="94">
        <f>AH15</f>
        <v>32</v>
      </c>
      <c r="O15" s="94">
        <f>AI15</f>
        <v>16</v>
      </c>
      <c r="P15" s="93">
        <f>SUM(H15:K15)</f>
        <v>186.5</v>
      </c>
      <c r="Q15" s="95">
        <f>SUM(H15:K15)+MAX(M15,AS15)</f>
        <v>202.5</v>
      </c>
      <c r="R15" s="96">
        <f>Q15+MAX(S15,T15)</f>
        <v>205.5</v>
      </c>
      <c r="S15" s="97">
        <f>IF(L15&gt;0,3,0)</f>
        <v>0</v>
      </c>
      <c r="T15" s="97">
        <f>IF(P15&gt;0,3,0)</f>
        <v>3</v>
      </c>
      <c r="U15" s="90">
        <v>3</v>
      </c>
      <c r="V15" s="90">
        <v>2</v>
      </c>
      <c r="W15" s="98">
        <v>0</v>
      </c>
      <c r="X15" s="99">
        <f>IF(W15&gt;0,W$5-W15+1,0)</f>
        <v>0</v>
      </c>
      <c r="Y15" s="100">
        <f>X15*Y$5</f>
        <v>0</v>
      </c>
      <c r="Z15" s="101"/>
      <c r="AA15" s="99">
        <v>32</v>
      </c>
      <c r="AB15" s="90"/>
      <c r="AC15" s="99"/>
      <c r="AD15" s="99"/>
      <c r="AE15" s="99"/>
      <c r="AF15" s="99"/>
      <c r="AG15" s="102"/>
      <c r="AH15" s="103">
        <f>MAX(Z15:AG15)</f>
        <v>32</v>
      </c>
      <c r="AI15" s="100">
        <f>AH15*AI$5</f>
        <v>16</v>
      </c>
      <c r="AJ15" s="101"/>
      <c r="AK15" s="102">
        <f>AA15*AK$3</f>
        <v>32</v>
      </c>
      <c r="AL15" s="102">
        <f>AB15*AL$3</f>
        <v>0</v>
      </c>
      <c r="AM15" s="102">
        <f>AC15*AM$3</f>
        <v>0</v>
      </c>
      <c r="AN15" s="102">
        <f>AD15*AN$3</f>
        <v>0</v>
      </c>
      <c r="AO15" s="102">
        <f>AE15*AO$3</f>
        <v>0</v>
      </c>
      <c r="AP15" s="102">
        <f>AF15*AP$3</f>
        <v>0</v>
      </c>
      <c r="AQ15" s="102">
        <f>AG15*AQ$3</f>
        <v>0</v>
      </c>
      <c r="AR15" s="103">
        <f>MAX(AJ15:AQ15)</f>
        <v>32</v>
      </c>
      <c r="AS15" s="100">
        <f>AR15*AS$5</f>
        <v>16</v>
      </c>
      <c r="AT15" s="104"/>
      <c r="AU15" s="104"/>
      <c r="AV15" s="104"/>
      <c r="AW15" s="104"/>
      <c r="AX15" s="104"/>
      <c r="AY15" s="104"/>
      <c r="AZ15" s="104"/>
      <c r="BA15" s="104"/>
    </row>
    <row r="16" spans="1:53" ht="15.75" customHeight="1">
      <c r="A16" s="85">
        <f>A15+1</f>
        <v>10</v>
      </c>
      <c r="B16" s="86" t="s">
        <v>60</v>
      </c>
      <c r="C16" s="51" t="s">
        <v>45</v>
      </c>
      <c r="D16" s="87" t="s">
        <v>46</v>
      </c>
      <c r="E16" s="87" t="s">
        <v>47</v>
      </c>
      <c r="F16" s="88" t="str">
        <f>IF(G16&lt;1943,"L",IF(G16&lt;1948,"SM",IF(G16&lt;1958,"M",IF(G16&gt;2003,"J",""))))</f>
        <v>M</v>
      </c>
      <c r="G16" s="111">
        <v>1955</v>
      </c>
      <c r="H16" s="89"/>
      <c r="I16" s="89">
        <f>IF(U16&lt;&gt;"",I$5-U16+1,"")</f>
        <v>68</v>
      </c>
      <c r="J16" s="112">
        <v>33</v>
      </c>
      <c r="K16" s="91">
        <f>IF(V16&lt;&gt;"",(K$5-V16+1)*1.5,"")</f>
        <v>70.5</v>
      </c>
      <c r="L16" s="92">
        <f>X16</f>
        <v>0</v>
      </c>
      <c r="M16" s="93">
        <f>Y16</f>
        <v>0</v>
      </c>
      <c r="N16" s="94">
        <f>AH16</f>
        <v>55</v>
      </c>
      <c r="O16" s="94">
        <f>AI16</f>
        <v>27.5</v>
      </c>
      <c r="P16" s="93">
        <f>SUM(H16:K16)</f>
        <v>171.5</v>
      </c>
      <c r="Q16" s="95">
        <f>SUM(H16:K16)+MAX(M16,AS16)</f>
        <v>199</v>
      </c>
      <c r="R16" s="96">
        <f>Q16+MAX(S16,T16)</f>
        <v>202</v>
      </c>
      <c r="S16" s="97">
        <f>IF(L16&gt;0,3,0)</f>
        <v>0</v>
      </c>
      <c r="T16" s="97">
        <f>IF(P16&gt;0,3,0)</f>
        <v>3</v>
      </c>
      <c r="U16" s="90">
        <v>15</v>
      </c>
      <c r="V16" s="90">
        <v>26</v>
      </c>
      <c r="W16" s="98">
        <v>0</v>
      </c>
      <c r="X16" s="99">
        <f>IF(W16&gt;0,W$5-W16+1,0)</f>
        <v>0</v>
      </c>
      <c r="Y16" s="100">
        <f>X16*Y$5</f>
        <v>0</v>
      </c>
      <c r="Z16" s="101">
        <v>1</v>
      </c>
      <c r="AA16" s="99">
        <v>55</v>
      </c>
      <c r="AB16" s="114"/>
      <c r="AC16" s="99"/>
      <c r="AD16" s="99">
        <v>43</v>
      </c>
      <c r="AE16" s="99"/>
      <c r="AF16" s="99"/>
      <c r="AG16" s="102"/>
      <c r="AH16" s="103">
        <f>MAX(Z16:AG16)</f>
        <v>55</v>
      </c>
      <c r="AI16" s="100">
        <f>AH16*AI$5</f>
        <v>27.5</v>
      </c>
      <c r="AJ16" s="101">
        <v>1</v>
      </c>
      <c r="AK16" s="102">
        <f>AA16*AK$3</f>
        <v>55</v>
      </c>
      <c r="AL16" s="102">
        <f>AB16*AL$3</f>
        <v>0</v>
      </c>
      <c r="AM16" s="102">
        <f>AC16*AM$3</f>
        <v>0</v>
      </c>
      <c r="AN16" s="102">
        <f>AD16*AN$3</f>
        <v>43</v>
      </c>
      <c r="AO16" s="102">
        <f>AE16*AO$3</f>
        <v>0</v>
      </c>
      <c r="AP16" s="102">
        <f>AF16*AP$3</f>
        <v>0</v>
      </c>
      <c r="AQ16" s="102">
        <f>AG16*AQ$3</f>
        <v>0</v>
      </c>
      <c r="AR16" s="103">
        <f>MAX(AJ16:AQ16)</f>
        <v>55</v>
      </c>
      <c r="AS16" s="100">
        <f>AR16*AS$5</f>
        <v>27.5</v>
      </c>
      <c r="AT16" s="104"/>
      <c r="AU16" s="104"/>
      <c r="AV16" s="104"/>
      <c r="AW16" s="104"/>
      <c r="AX16" s="104"/>
      <c r="AY16" s="104"/>
      <c r="AZ16" s="104"/>
      <c r="BA16" s="104"/>
    </row>
    <row r="17" spans="1:45" s="104" customFormat="1" ht="15.75" customHeight="1">
      <c r="A17" s="85">
        <f>A16+1</f>
        <v>11</v>
      </c>
      <c r="B17" s="86" t="s">
        <v>61</v>
      </c>
      <c r="C17" s="51" t="s">
        <v>50</v>
      </c>
      <c r="D17" s="87" t="s">
        <v>46</v>
      </c>
      <c r="E17" s="87" t="s">
        <v>47</v>
      </c>
      <c r="F17" s="88" t="str">
        <f>IF(G17&lt;1943,"L",IF(G17&lt;1948,"SM",IF(G17&lt;1958,"M",IF(G17&gt;2003,"J",""))))</f>
        <v>M</v>
      </c>
      <c r="G17" s="87">
        <v>1956</v>
      </c>
      <c r="H17" s="89">
        <v>27</v>
      </c>
      <c r="I17" s="89">
        <f>IF(U17&lt;&gt;"",I$5-U17+1,"")</f>
        <v>54</v>
      </c>
      <c r="J17" s="90">
        <v>19</v>
      </c>
      <c r="K17" s="91">
        <f>IF(V17&lt;&gt;"",(K$5-V17+1)*1.5,"")</f>
        <v>73.5</v>
      </c>
      <c r="L17" s="92">
        <f>X17</f>
        <v>35</v>
      </c>
      <c r="M17" s="93">
        <f>Y17</f>
        <v>17.5</v>
      </c>
      <c r="N17" s="94">
        <f>AH17</f>
        <v>23</v>
      </c>
      <c r="O17" s="94">
        <f>AI17</f>
        <v>11.5</v>
      </c>
      <c r="P17" s="93">
        <f>SUM(H17:K17)</f>
        <v>173.5</v>
      </c>
      <c r="Q17" s="95">
        <f>SUM(H17:K17)+MAX(M17,AS17)</f>
        <v>191</v>
      </c>
      <c r="R17" s="96">
        <f>Q17+MAX(S17,T17)</f>
        <v>194</v>
      </c>
      <c r="S17" s="97">
        <f>IF(L17&gt;0,3,0)</f>
        <v>3</v>
      </c>
      <c r="T17" s="97">
        <f>IF(P17&gt;0,3,0)</f>
        <v>3</v>
      </c>
      <c r="U17" s="90">
        <v>29</v>
      </c>
      <c r="V17" s="90">
        <v>24</v>
      </c>
      <c r="W17" s="98">
        <v>5</v>
      </c>
      <c r="X17" s="99">
        <f>IF(W17&gt;0,W$5-W17+1,0)</f>
        <v>35</v>
      </c>
      <c r="Y17" s="100">
        <f>X17*Y$5</f>
        <v>17.5</v>
      </c>
      <c r="Z17" s="101"/>
      <c r="AA17" s="115"/>
      <c r="AB17" s="90"/>
      <c r="AC17" s="99"/>
      <c r="AD17" s="116">
        <v>23</v>
      </c>
      <c r="AE17" s="99"/>
      <c r="AF17" s="99"/>
      <c r="AG17" s="102"/>
      <c r="AH17" s="103">
        <f>MAX(Z17:AG17)</f>
        <v>23</v>
      </c>
      <c r="AI17" s="100">
        <f>AH17*AI$5</f>
        <v>11.5</v>
      </c>
      <c r="AJ17" s="101"/>
      <c r="AK17" s="102">
        <f>AA17*AK$3</f>
        <v>0</v>
      </c>
      <c r="AL17" s="102">
        <f>AB17*AL$3</f>
        <v>0</v>
      </c>
      <c r="AM17" s="102">
        <f>AC17*AM$3</f>
        <v>0</v>
      </c>
      <c r="AN17" s="102">
        <f>AD17*AN$3</f>
        <v>23</v>
      </c>
      <c r="AO17" s="102">
        <f>AE17*AO$3</f>
        <v>0</v>
      </c>
      <c r="AP17" s="102">
        <f>AF17*AP$3</f>
        <v>0</v>
      </c>
      <c r="AQ17" s="102">
        <f>AG17*AQ$3</f>
        <v>0</v>
      </c>
      <c r="AR17" s="103">
        <f>MAX(AJ17:AQ17)</f>
        <v>23</v>
      </c>
      <c r="AS17" s="100">
        <f>AR17*AS$5</f>
        <v>11.5</v>
      </c>
    </row>
    <row r="18" spans="1:45" s="104" customFormat="1" ht="15.75" customHeight="1">
      <c r="A18" s="85">
        <f>A17+1</f>
        <v>12</v>
      </c>
      <c r="B18" s="86" t="s">
        <v>62</v>
      </c>
      <c r="C18" s="51" t="s">
        <v>45</v>
      </c>
      <c r="D18" s="87" t="s">
        <v>46</v>
      </c>
      <c r="E18" s="87" t="s">
        <v>47</v>
      </c>
      <c r="F18" s="88" t="str">
        <f>IF(G18&lt;1943,"L",IF(G18&lt;1948,"SM",IF(G18&lt;1958,"M",IF(G18&gt;2003,"J",""))))</f>
        <v>M</v>
      </c>
      <c r="G18" s="87">
        <v>1949</v>
      </c>
      <c r="H18" s="89"/>
      <c r="I18" s="89">
        <f>IF(U18&lt;&gt;"",I$5-U18+1,"")</f>
        <v>81</v>
      </c>
      <c r="J18" s="90"/>
      <c r="K18" s="91">
        <f>IF(V18&lt;&gt;"",(K$5-V18+1)*1.5,"")</f>
        <v>75</v>
      </c>
      <c r="L18" s="92">
        <f>X18</f>
        <v>19</v>
      </c>
      <c r="M18" s="93">
        <f>Y18</f>
        <v>9.5</v>
      </c>
      <c r="N18" s="94">
        <f>AH18</f>
        <v>46</v>
      </c>
      <c r="O18" s="94">
        <f>AI18</f>
        <v>23</v>
      </c>
      <c r="P18" s="93">
        <f>SUM(H18:K18)</f>
        <v>156</v>
      </c>
      <c r="Q18" s="95">
        <f>SUM(H18:K18)+MAX(M18,AS18)</f>
        <v>179</v>
      </c>
      <c r="R18" s="96">
        <f>Q18+MAX(S18,T18)</f>
        <v>182</v>
      </c>
      <c r="S18" s="97">
        <f>IF(L18&gt;0,3,0)</f>
        <v>3</v>
      </c>
      <c r="T18" s="97">
        <f>IF(P18&gt;0,3,0)</f>
        <v>3</v>
      </c>
      <c r="U18" s="90">
        <v>2</v>
      </c>
      <c r="V18" s="90">
        <v>23</v>
      </c>
      <c r="W18" s="98">
        <v>21</v>
      </c>
      <c r="X18" s="99">
        <f>IF(W18&gt;0,W$5-W18+1,0)</f>
        <v>19</v>
      </c>
      <c r="Y18" s="100">
        <f>X18*Y$5</f>
        <v>9.5</v>
      </c>
      <c r="Z18" s="101"/>
      <c r="AA18" s="102">
        <v>46</v>
      </c>
      <c r="AB18" s="90"/>
      <c r="AC18" s="99"/>
      <c r="AD18" s="99">
        <v>18</v>
      </c>
      <c r="AE18" s="99"/>
      <c r="AF18" s="99"/>
      <c r="AG18" s="102"/>
      <c r="AH18" s="103">
        <f>MAX(Z18:AG18)</f>
        <v>46</v>
      </c>
      <c r="AI18" s="100">
        <f>AH18*AI$5</f>
        <v>23</v>
      </c>
      <c r="AJ18" s="101"/>
      <c r="AK18" s="102">
        <f>AA18*AK$3</f>
        <v>46</v>
      </c>
      <c r="AL18" s="102">
        <f>AB18*AL$3</f>
        <v>0</v>
      </c>
      <c r="AM18" s="102">
        <f>AC18*AM$3</f>
        <v>0</v>
      </c>
      <c r="AN18" s="102">
        <f>AD18*AN$3</f>
        <v>18</v>
      </c>
      <c r="AO18" s="102">
        <f>AE18*AO$3</f>
        <v>0</v>
      </c>
      <c r="AP18" s="102">
        <f>AF18*AP$3</f>
        <v>0</v>
      </c>
      <c r="AQ18" s="102">
        <f>AG18*AQ$3</f>
        <v>0</v>
      </c>
      <c r="AR18" s="103">
        <f>MAX(AJ18:AQ18)</f>
        <v>46</v>
      </c>
      <c r="AS18" s="100">
        <f>AR18*AS$5</f>
        <v>23</v>
      </c>
    </row>
    <row r="19" spans="1:45" s="104" customFormat="1" ht="15.75" customHeight="1">
      <c r="A19" s="85">
        <f>A18+1</f>
        <v>13</v>
      </c>
      <c r="B19" s="105" t="s">
        <v>63</v>
      </c>
      <c r="C19" s="51" t="s">
        <v>45</v>
      </c>
      <c r="D19" s="87" t="s">
        <v>46</v>
      </c>
      <c r="E19" s="87" t="s">
        <v>47</v>
      </c>
      <c r="F19" s="88">
        <f>IF(G19&lt;1943,"L",IF(G19&lt;1948,"SM",IF(G19&lt;1958,"M",IF(G19&gt;2003,"J",""))))</f>
      </c>
      <c r="G19" s="87">
        <v>1959</v>
      </c>
      <c r="H19" s="89"/>
      <c r="I19" s="89">
        <f>IF(U19&lt;&gt;"",I$5-U19+1,"")</f>
        <v>72</v>
      </c>
      <c r="J19" s="99"/>
      <c r="K19" s="91">
        <f>IF(V19&lt;&gt;"",(K$5-V19+1)*1.5,"")</f>
        <v>79.5</v>
      </c>
      <c r="L19" s="92">
        <f>X19</f>
        <v>0</v>
      </c>
      <c r="M19" s="93">
        <f>Y19</f>
        <v>0</v>
      </c>
      <c r="N19" s="94">
        <f>AH19</f>
        <v>45</v>
      </c>
      <c r="O19" s="94">
        <f>AI19</f>
        <v>22.5</v>
      </c>
      <c r="P19" s="93">
        <f>SUM(H19:K19)</f>
        <v>151.5</v>
      </c>
      <c r="Q19" s="95">
        <f>SUM(H19:K19)+MAX(M19,AS19)</f>
        <v>174</v>
      </c>
      <c r="R19" s="96">
        <f>Q19+MAX(S19,T19)</f>
        <v>177</v>
      </c>
      <c r="S19" s="97">
        <f>IF(L19&gt;0,3,0)</f>
        <v>0</v>
      </c>
      <c r="T19" s="97">
        <f>IF(P19&gt;0,3,0)</f>
        <v>3</v>
      </c>
      <c r="U19" s="90">
        <v>11</v>
      </c>
      <c r="V19" s="90">
        <v>20</v>
      </c>
      <c r="W19" s="98">
        <v>0</v>
      </c>
      <c r="X19" s="99">
        <f>IF(W19&gt;0,W$5-W19+1,0)</f>
        <v>0</v>
      </c>
      <c r="Y19" s="100">
        <f>X19*Y$5</f>
        <v>0</v>
      </c>
      <c r="Z19" s="101"/>
      <c r="AA19" s="102">
        <v>45</v>
      </c>
      <c r="AB19" s="90"/>
      <c r="AC19" s="99"/>
      <c r="AD19" s="110"/>
      <c r="AE19" s="99"/>
      <c r="AF19" s="99"/>
      <c r="AG19" s="102"/>
      <c r="AH19" s="103">
        <f>MAX(Z19:AG19)</f>
        <v>45</v>
      </c>
      <c r="AI19" s="100">
        <f>AH19*AI$5</f>
        <v>22.5</v>
      </c>
      <c r="AJ19" s="101"/>
      <c r="AK19" s="102">
        <f>AA19*AK$3</f>
        <v>45</v>
      </c>
      <c r="AL19" s="102">
        <f>AB19*AL$3</f>
        <v>0</v>
      </c>
      <c r="AM19" s="102">
        <f>AC19*AM$3</f>
        <v>0</v>
      </c>
      <c r="AN19" s="102">
        <f>AD19*AN$3</f>
        <v>0</v>
      </c>
      <c r="AO19" s="102">
        <f>AE19*AO$3</f>
        <v>0</v>
      </c>
      <c r="AP19" s="102">
        <f>AF19*AP$3</f>
        <v>0</v>
      </c>
      <c r="AQ19" s="102">
        <f>AG19*AQ$3</f>
        <v>0</v>
      </c>
      <c r="AR19" s="103">
        <f>MAX(AJ19:AQ19)</f>
        <v>45</v>
      </c>
      <c r="AS19" s="100">
        <f>AR19*AS$5</f>
        <v>22.5</v>
      </c>
    </row>
    <row r="20" spans="1:47" s="104" customFormat="1" ht="15.75" customHeight="1">
      <c r="A20" s="85">
        <f>A19+1</f>
        <v>14</v>
      </c>
      <c r="B20" s="86" t="s">
        <v>64</v>
      </c>
      <c r="C20" s="51" t="s">
        <v>65</v>
      </c>
      <c r="D20" s="87" t="s">
        <v>46</v>
      </c>
      <c r="E20" s="87" t="s">
        <v>47</v>
      </c>
      <c r="F20" s="88">
        <f>IF(G20&lt;1943,"L",IF(G20&lt;1948,"SM",IF(G20&lt;1958,"M",IF(G20&gt;2003,"J",""))))</f>
      </c>
      <c r="G20" s="87">
        <v>1968</v>
      </c>
      <c r="H20" s="89">
        <v>32</v>
      </c>
      <c r="I20" s="89">
        <f>IF(U20&lt;&gt;"",I$5-U20+1,"")</f>
      </c>
      <c r="J20" s="90">
        <v>32</v>
      </c>
      <c r="K20" s="91">
        <f>IF(V20&lt;&gt;"",(K$5-V20+1)*1.5,"")</f>
        <v>99</v>
      </c>
      <c r="L20" s="92">
        <f>X20</f>
        <v>0</v>
      </c>
      <c r="M20" s="93">
        <f>Y20</f>
        <v>0</v>
      </c>
      <c r="N20" s="94">
        <f>AH20</f>
        <v>3</v>
      </c>
      <c r="O20" s="94">
        <f>AI20</f>
        <v>1.5</v>
      </c>
      <c r="P20" s="93">
        <f>SUM(H20:K20)</f>
        <v>163</v>
      </c>
      <c r="Q20" s="95">
        <f>SUM(H20:K20)+MAX(M20,AS20)</f>
        <v>170.5</v>
      </c>
      <c r="R20" s="96">
        <f>Q20+MAX(S20,T20)</f>
        <v>173.5</v>
      </c>
      <c r="S20" s="97">
        <f>IF(L20&gt;0,3,0)</f>
        <v>0</v>
      </c>
      <c r="T20" s="97">
        <f>IF(P20&gt;0,3,0)</f>
        <v>3</v>
      </c>
      <c r="U20" s="90"/>
      <c r="V20" s="90">
        <v>7</v>
      </c>
      <c r="W20" s="98">
        <v>0</v>
      </c>
      <c r="X20" s="99">
        <f>IF(W20&gt;0,W$5-W20+1,0)</f>
        <v>0</v>
      </c>
      <c r="Y20" s="100">
        <f>X20*Y$5</f>
        <v>0</v>
      </c>
      <c r="Z20" s="101"/>
      <c r="AA20" s="99"/>
      <c r="AB20" s="90"/>
      <c r="AC20" s="99"/>
      <c r="AD20" s="110"/>
      <c r="AE20" s="99"/>
      <c r="AF20" s="99">
        <v>3</v>
      </c>
      <c r="AG20" s="102"/>
      <c r="AH20" s="103">
        <f>MAX(Z20:AG20)</f>
        <v>3</v>
      </c>
      <c r="AI20" s="100">
        <f>AH20*AI$5</f>
        <v>1.5</v>
      </c>
      <c r="AJ20" s="101"/>
      <c r="AK20" s="102">
        <f>AA20*AK$3</f>
        <v>0</v>
      </c>
      <c r="AL20" s="102">
        <f>AB20*AL$3</f>
        <v>0</v>
      </c>
      <c r="AM20" s="102">
        <f>AC20*AM$3</f>
        <v>0</v>
      </c>
      <c r="AN20" s="102">
        <f>AD20*AN$3</f>
        <v>0</v>
      </c>
      <c r="AO20" s="102">
        <f>AE20*AO$3</f>
        <v>0</v>
      </c>
      <c r="AP20" s="102">
        <f>AF20*AP$3</f>
        <v>15</v>
      </c>
      <c r="AQ20" s="102">
        <f>AG20*AQ$3</f>
        <v>0</v>
      </c>
      <c r="AR20" s="103">
        <f>MAX(AJ20:AQ20)</f>
        <v>15</v>
      </c>
      <c r="AS20" s="100">
        <f>AR20*AS$5</f>
        <v>7.5</v>
      </c>
      <c r="AU20" s="108"/>
    </row>
    <row r="21" spans="1:53" s="104" customFormat="1" ht="15.75" customHeight="1">
      <c r="A21" s="85">
        <f>A20+1</f>
        <v>15</v>
      </c>
      <c r="B21" s="86" t="s">
        <v>66</v>
      </c>
      <c r="C21" s="51" t="s">
        <v>9</v>
      </c>
      <c r="D21" s="87" t="s">
        <v>46</v>
      </c>
      <c r="E21" s="87" t="s">
        <v>47</v>
      </c>
      <c r="F21" s="88" t="str">
        <f>IF(G21&lt;1943,"L",IF(G21&lt;1948,"SM",IF(G21&lt;1958,"M",IF(G21&gt;2003,"J",""))))</f>
        <v>SM</v>
      </c>
      <c r="G21" s="87">
        <v>1943</v>
      </c>
      <c r="H21" s="89">
        <v>21</v>
      </c>
      <c r="I21" s="89">
        <f>IF(U21&lt;&gt;"",I$5-U21+1,"")</f>
        <v>62</v>
      </c>
      <c r="J21" s="90">
        <v>23</v>
      </c>
      <c r="K21" s="91">
        <f>IF(V21&lt;&gt;"",(K$5-V21+1)*1.5,"")</f>
        <v>60</v>
      </c>
      <c r="L21" s="92">
        <f>X21</f>
        <v>0</v>
      </c>
      <c r="M21" s="93">
        <f>Y21</f>
        <v>0</v>
      </c>
      <c r="N21" s="94">
        <f>AH21</f>
        <v>0</v>
      </c>
      <c r="O21" s="94">
        <f>AI21</f>
        <v>0</v>
      </c>
      <c r="P21" s="93">
        <f>SUM(H21:K21)</f>
        <v>166</v>
      </c>
      <c r="Q21" s="95">
        <f>SUM(H21:K21)+MAX(M21,AS21)</f>
        <v>166</v>
      </c>
      <c r="R21" s="96">
        <f>Q21+MAX(S21,T21)</f>
        <v>169</v>
      </c>
      <c r="S21" s="97">
        <f>IF(L21&gt;0,3,0)</f>
        <v>0</v>
      </c>
      <c r="T21" s="97">
        <f>IF(P21&gt;0,3,0)</f>
        <v>3</v>
      </c>
      <c r="U21" s="90">
        <v>21</v>
      </c>
      <c r="V21" s="90">
        <v>33</v>
      </c>
      <c r="W21" s="98">
        <v>0</v>
      </c>
      <c r="X21" s="99">
        <f>IF(W21&gt;0,W$5-W21+1,0)</f>
        <v>0</v>
      </c>
      <c r="Y21" s="100">
        <f>X21*Y$5</f>
        <v>0</v>
      </c>
      <c r="Z21" s="101"/>
      <c r="AA21" s="99"/>
      <c r="AB21" s="90"/>
      <c r="AC21" s="99"/>
      <c r="AD21" s="116"/>
      <c r="AE21" s="99"/>
      <c r="AF21" s="99"/>
      <c r="AG21" s="102"/>
      <c r="AH21" s="103">
        <f>MAX(Z21:AG21)</f>
        <v>0</v>
      </c>
      <c r="AI21" s="100">
        <f>AH21*AI$5</f>
        <v>0</v>
      </c>
      <c r="AJ21" s="101"/>
      <c r="AK21" s="102">
        <f>AA21*AK$3</f>
        <v>0</v>
      </c>
      <c r="AL21" s="102">
        <f>AB21*AL$3</f>
        <v>0</v>
      </c>
      <c r="AM21" s="102">
        <f>AC21*AM$3</f>
        <v>0</v>
      </c>
      <c r="AN21" s="102">
        <f>AD21*AN$3</f>
        <v>0</v>
      </c>
      <c r="AO21" s="102">
        <f>AE21*AO$3</f>
        <v>0</v>
      </c>
      <c r="AP21" s="102">
        <f>AF21*AP$3</f>
        <v>0</v>
      </c>
      <c r="AQ21" s="102">
        <f>AG21*AQ$3</f>
        <v>0</v>
      </c>
      <c r="AR21" s="103">
        <f>MAX(AJ21:AQ21)</f>
        <v>0</v>
      </c>
      <c r="AS21" s="100">
        <f>AR21*AS$5</f>
        <v>0</v>
      </c>
      <c r="AU21" s="2"/>
      <c r="AY21" s="24"/>
      <c r="AZ21" s="24"/>
      <c r="BA21" s="24"/>
    </row>
    <row r="22" spans="1:53" ht="15.75" customHeight="1">
      <c r="A22" s="85">
        <f>A21+1</f>
        <v>16</v>
      </c>
      <c r="B22" s="86" t="s">
        <v>67</v>
      </c>
      <c r="C22" s="51" t="s">
        <v>45</v>
      </c>
      <c r="D22" s="87" t="s">
        <v>46</v>
      </c>
      <c r="E22" s="87" t="s">
        <v>47</v>
      </c>
      <c r="F22" s="88">
        <f>IF(G22&lt;1943,"L",IF(G22&lt;1948,"SM",IF(G22&lt;1958,"M",IF(G22&gt;2003,"J",""))))</f>
      </c>
      <c r="G22" s="87">
        <v>1965</v>
      </c>
      <c r="H22" s="89"/>
      <c r="I22" s="89">
        <f>IF(U22&lt;&gt;"",I$5-U22+1,"")</f>
        <v>60</v>
      </c>
      <c r="J22" s="90">
        <v>24</v>
      </c>
      <c r="K22" s="91">
        <f>IF(V22&lt;&gt;"",(K$5-V22+1)*1.5,"")</f>
        <v>55.5</v>
      </c>
      <c r="L22" s="92">
        <f>X22</f>
        <v>0</v>
      </c>
      <c r="M22" s="93">
        <f>Y22</f>
        <v>0</v>
      </c>
      <c r="N22" s="94">
        <f>AH22</f>
        <v>37</v>
      </c>
      <c r="O22" s="94">
        <f>AI22</f>
        <v>18.5</v>
      </c>
      <c r="P22" s="93">
        <f>SUM(H22:K22)</f>
        <v>139.5</v>
      </c>
      <c r="Q22" s="95">
        <f>SUM(H22:K22)+MAX(M22,AS22)</f>
        <v>158</v>
      </c>
      <c r="R22" s="96">
        <f>Q22+MAX(S22,T22)</f>
        <v>161</v>
      </c>
      <c r="S22" s="97">
        <f>IF(L22&gt;0,3,0)</f>
        <v>0</v>
      </c>
      <c r="T22" s="97">
        <f>IF(P22&gt;0,3,0)</f>
        <v>3</v>
      </c>
      <c r="U22" s="90">
        <v>23</v>
      </c>
      <c r="V22" s="90">
        <v>36</v>
      </c>
      <c r="W22" s="98">
        <v>0</v>
      </c>
      <c r="X22" s="99"/>
      <c r="Y22" s="100">
        <f>X22*Y$5</f>
        <v>0</v>
      </c>
      <c r="Z22" s="101"/>
      <c r="AA22" s="99">
        <v>31</v>
      </c>
      <c r="AB22" s="90"/>
      <c r="AC22" s="99"/>
      <c r="AD22" s="116">
        <v>37</v>
      </c>
      <c r="AE22" s="99"/>
      <c r="AF22" s="99"/>
      <c r="AG22" s="102"/>
      <c r="AH22" s="103">
        <f>MAX(Z22:AG22)</f>
        <v>37</v>
      </c>
      <c r="AI22" s="100">
        <f>AH22*AI$5</f>
        <v>18.5</v>
      </c>
      <c r="AJ22" s="101"/>
      <c r="AK22" s="102">
        <f>AA22*AK$3</f>
        <v>31</v>
      </c>
      <c r="AL22" s="102">
        <f>AB22*AL$3</f>
        <v>0</v>
      </c>
      <c r="AM22" s="102">
        <f>AC22*AM$3</f>
        <v>0</v>
      </c>
      <c r="AN22" s="102">
        <f>AD22*AN$3</f>
        <v>37</v>
      </c>
      <c r="AO22" s="102">
        <f>AE22*AO$3</f>
        <v>0</v>
      </c>
      <c r="AP22" s="102">
        <f>AF22*AP$3</f>
        <v>0</v>
      </c>
      <c r="AQ22" s="102">
        <f>AG22*AQ$3</f>
        <v>0</v>
      </c>
      <c r="AR22" s="103">
        <f>MAX(AJ22:AQ22)</f>
        <v>37</v>
      </c>
      <c r="AS22" s="100">
        <f>AR22*AS$5</f>
        <v>18.5</v>
      </c>
      <c r="AT22" s="104"/>
      <c r="AU22" s="104"/>
      <c r="AV22" s="104"/>
      <c r="AW22" s="104"/>
      <c r="AX22" s="104"/>
      <c r="AY22" s="104"/>
      <c r="AZ22" s="104"/>
      <c r="BA22" s="104"/>
    </row>
    <row r="23" spans="1:45" s="104" customFormat="1" ht="15.75" customHeight="1">
      <c r="A23" s="85">
        <f>A22+1</f>
        <v>17</v>
      </c>
      <c r="B23" s="86" t="s">
        <v>68</v>
      </c>
      <c r="C23" s="51" t="s">
        <v>52</v>
      </c>
      <c r="D23" s="87" t="s">
        <v>46</v>
      </c>
      <c r="E23" s="87" t="s">
        <v>47</v>
      </c>
      <c r="F23" s="88">
        <f>IF(G23&lt;1943,"L",IF(G23&lt;1948,"SM",IF(G23&lt;1958,"M",IF(G23&gt;2003,"J",""))))</f>
      </c>
      <c r="G23" s="87">
        <v>1967</v>
      </c>
      <c r="H23" s="89">
        <v>29</v>
      </c>
      <c r="I23" s="89">
        <f>IF(U23&lt;&gt;"",I$5-U23+1,"")</f>
        <v>71</v>
      </c>
      <c r="J23" s="90">
        <v>20</v>
      </c>
      <c r="K23" s="91">
        <f>IF(V23&lt;&gt;"",(K$5-V23+1)*1.5,"")</f>
        <v>16.5</v>
      </c>
      <c r="L23" s="92">
        <f>X23</f>
        <v>0</v>
      </c>
      <c r="M23" s="93">
        <f>Y23</f>
        <v>0</v>
      </c>
      <c r="N23" s="94">
        <f>AH23</f>
        <v>36</v>
      </c>
      <c r="O23" s="94">
        <f>AI23</f>
        <v>18</v>
      </c>
      <c r="P23" s="93">
        <f>SUM(H23:K23)</f>
        <v>136.5</v>
      </c>
      <c r="Q23" s="95">
        <f>SUM(H23:K23)+MAX(M23,AS23)</f>
        <v>154.5</v>
      </c>
      <c r="R23" s="96">
        <f>Q23+MAX(S23,T23)</f>
        <v>157.5</v>
      </c>
      <c r="S23" s="97">
        <f>IF(L23&gt;0,3,0)</f>
        <v>0</v>
      </c>
      <c r="T23" s="97">
        <f>IF(P23&gt;0,3,0)</f>
        <v>3</v>
      </c>
      <c r="U23" s="90">
        <v>12</v>
      </c>
      <c r="V23" s="90">
        <v>62</v>
      </c>
      <c r="W23" s="98">
        <v>0</v>
      </c>
      <c r="X23" s="99">
        <f>IF(W23&gt;0,W$5-W23+1,0)</f>
        <v>0</v>
      </c>
      <c r="Y23" s="100">
        <f>X23*Y$5</f>
        <v>0</v>
      </c>
      <c r="Z23" s="101"/>
      <c r="AA23" s="99"/>
      <c r="AB23" s="117"/>
      <c r="AC23" s="99"/>
      <c r="AD23" s="99">
        <v>36</v>
      </c>
      <c r="AE23" s="99"/>
      <c r="AF23" s="99"/>
      <c r="AG23" s="102"/>
      <c r="AH23" s="103">
        <f>MAX(Z23:AG23)</f>
        <v>36</v>
      </c>
      <c r="AI23" s="100">
        <f>AH23*AI$5</f>
        <v>18</v>
      </c>
      <c r="AJ23" s="101"/>
      <c r="AK23" s="102">
        <f>AA23*AK$3</f>
        <v>0</v>
      </c>
      <c r="AL23" s="102">
        <f>AB23*AL$3</f>
        <v>0</v>
      </c>
      <c r="AM23" s="102">
        <f>AC23*AM$3</f>
        <v>0</v>
      </c>
      <c r="AN23" s="102">
        <f>AD23*AN$3</f>
        <v>36</v>
      </c>
      <c r="AO23" s="102">
        <f>AE23*AO$3</f>
        <v>0</v>
      </c>
      <c r="AP23" s="102">
        <f>AF23*AP$3</f>
        <v>0</v>
      </c>
      <c r="AQ23" s="102">
        <f>AG23*AQ$3</f>
        <v>0</v>
      </c>
      <c r="AR23" s="103">
        <f>MAX(AJ23:AQ23)</f>
        <v>36</v>
      </c>
      <c r="AS23" s="100">
        <f>AR23*AS$5</f>
        <v>18</v>
      </c>
    </row>
    <row r="24" spans="1:45" s="104" customFormat="1" ht="15.75" customHeight="1">
      <c r="A24" s="85">
        <f>A23+1</f>
        <v>18</v>
      </c>
      <c r="B24" s="105" t="s">
        <v>69</v>
      </c>
      <c r="C24" s="51" t="s">
        <v>56</v>
      </c>
      <c r="D24" s="87" t="s">
        <v>46</v>
      </c>
      <c r="E24" s="111" t="s">
        <v>47</v>
      </c>
      <c r="F24" s="88">
        <f>IF(G24&lt;1943,"L",IF(G24&lt;1948,"SM",IF(G24&lt;1958,"M",IF(G24&gt;2003,"J",""))))</f>
      </c>
      <c r="G24" s="111">
        <v>1965</v>
      </c>
      <c r="H24" s="89"/>
      <c r="I24" s="89">
        <f>IF(U24&lt;&gt;"",I$5-U24+1,"")</f>
        <v>70</v>
      </c>
      <c r="J24" s="112"/>
      <c r="K24" s="91">
        <f>IF(V24&lt;&gt;"",(K$5-V24+1)*1.5,"")</f>
        <v>81</v>
      </c>
      <c r="L24" s="92">
        <f>X24</f>
        <v>0</v>
      </c>
      <c r="M24" s="93">
        <f>Y24</f>
        <v>0</v>
      </c>
      <c r="N24" s="94">
        <f>AH24</f>
        <v>0</v>
      </c>
      <c r="O24" s="94">
        <f>AI24</f>
        <v>0</v>
      </c>
      <c r="P24" s="93">
        <f>SUM(H24:K24)</f>
        <v>151</v>
      </c>
      <c r="Q24" s="95">
        <f>SUM(H24:K24)+MAX(M24,AS24)</f>
        <v>151</v>
      </c>
      <c r="R24" s="96">
        <f>Q24+MAX(S24,T24)</f>
        <v>154</v>
      </c>
      <c r="S24" s="97">
        <f>IF(L24&gt;0,3,0)</f>
        <v>0</v>
      </c>
      <c r="T24" s="97">
        <f>IF(P24&gt;0,3,0)</f>
        <v>3</v>
      </c>
      <c r="U24" s="90">
        <v>13</v>
      </c>
      <c r="V24" s="90">
        <v>19</v>
      </c>
      <c r="W24" s="98">
        <v>0</v>
      </c>
      <c r="X24" s="99">
        <f>IF(W24&gt;0,W$5-W24+1,0)</f>
        <v>0</v>
      </c>
      <c r="Y24" s="100">
        <f>X24*Y$5</f>
        <v>0</v>
      </c>
      <c r="Z24" s="101"/>
      <c r="AA24" s="118"/>
      <c r="AB24" s="112"/>
      <c r="AC24" s="119"/>
      <c r="AD24" s="110"/>
      <c r="AE24" s="119"/>
      <c r="AF24" s="119"/>
      <c r="AG24" s="102"/>
      <c r="AH24" s="103">
        <f>MAX(Z24:AG24)</f>
        <v>0</v>
      </c>
      <c r="AI24" s="100">
        <f>AH24*AI$5</f>
        <v>0</v>
      </c>
      <c r="AJ24" s="101"/>
      <c r="AK24" s="102">
        <f>AA24*AK$3</f>
        <v>0</v>
      </c>
      <c r="AL24" s="102">
        <f>AB24*AL$3</f>
        <v>0</v>
      </c>
      <c r="AM24" s="102">
        <f>AC24*AM$3</f>
        <v>0</v>
      </c>
      <c r="AN24" s="102">
        <f>AD24*AN$3</f>
        <v>0</v>
      </c>
      <c r="AO24" s="102">
        <f>AE24*AO$3</f>
        <v>0</v>
      </c>
      <c r="AP24" s="102">
        <f>AF24*AP$3</f>
        <v>0</v>
      </c>
      <c r="AQ24" s="102">
        <f>AG24*AQ$3</f>
        <v>0</v>
      </c>
      <c r="AR24" s="103">
        <f>MAX(AJ24:AQ24)</f>
        <v>0</v>
      </c>
      <c r="AS24" s="100">
        <f>AR24*AS$5</f>
        <v>0</v>
      </c>
    </row>
    <row r="25" spans="1:50" ht="15.75" customHeight="1">
      <c r="A25" s="85">
        <f>A24+1</f>
        <v>19</v>
      </c>
      <c r="B25" s="86" t="s">
        <v>70</v>
      </c>
      <c r="C25" s="51" t="s">
        <v>71</v>
      </c>
      <c r="D25" s="87" t="s">
        <v>46</v>
      </c>
      <c r="E25" s="87" t="s">
        <v>47</v>
      </c>
      <c r="F25" s="88" t="str">
        <f>IF(G25&lt;1943,"L",IF(G25&lt;1948,"SM",IF(G25&lt;1958,"M",IF(G25&gt;2003,"J",""))))</f>
        <v>SM</v>
      </c>
      <c r="G25" s="87">
        <v>1945</v>
      </c>
      <c r="H25" s="89">
        <v>19</v>
      </c>
      <c r="I25" s="89">
        <f>IF(U25&lt;&gt;"",I$5-U25+1,"")</f>
        <v>51</v>
      </c>
      <c r="J25" s="90">
        <v>12</v>
      </c>
      <c r="K25" s="91">
        <f>IF(V25&lt;&gt;"",(K$5-V25+1)*1.5,"")</f>
        <v>63</v>
      </c>
      <c r="L25" s="92">
        <f>X25</f>
        <v>0</v>
      </c>
      <c r="M25" s="93">
        <f>Y25</f>
        <v>0</v>
      </c>
      <c r="N25" s="94">
        <f>AH25</f>
        <v>1</v>
      </c>
      <c r="O25" s="94">
        <f>AI25</f>
        <v>0.5</v>
      </c>
      <c r="P25" s="93">
        <f>SUM(H25:K25)</f>
        <v>145</v>
      </c>
      <c r="Q25" s="95">
        <f>SUM(H25:K25)+MAX(M25,AS25)</f>
        <v>145.5</v>
      </c>
      <c r="R25" s="96">
        <f>Q25+MAX(S25,T25)</f>
        <v>148.5</v>
      </c>
      <c r="S25" s="97">
        <f>IF(L25&gt;0,3,0)</f>
        <v>0</v>
      </c>
      <c r="T25" s="97">
        <f>IF(P25&gt;0,3,0)</f>
        <v>3</v>
      </c>
      <c r="U25" s="90">
        <v>32</v>
      </c>
      <c r="V25" s="90">
        <v>31</v>
      </c>
      <c r="W25" s="98">
        <v>0</v>
      </c>
      <c r="X25" s="99">
        <f>IF(W25&gt;0,W$5-W25+1,0)</f>
        <v>0</v>
      </c>
      <c r="Y25" s="100">
        <f>X25*Y$5</f>
        <v>0</v>
      </c>
      <c r="Z25" s="101">
        <v>1</v>
      </c>
      <c r="AA25" s="102"/>
      <c r="AB25" s="90"/>
      <c r="AC25" s="99"/>
      <c r="AD25" s="107"/>
      <c r="AE25" s="99"/>
      <c r="AF25" s="99"/>
      <c r="AG25" s="102"/>
      <c r="AH25" s="103">
        <f>MAX(Z25:AG25)</f>
        <v>1</v>
      </c>
      <c r="AI25" s="100">
        <f>AH25*AI$5</f>
        <v>0.5</v>
      </c>
      <c r="AJ25" s="101">
        <v>1</v>
      </c>
      <c r="AK25" s="102">
        <f>AA25*AK$3</f>
        <v>0</v>
      </c>
      <c r="AL25" s="102">
        <f>AB25*AL$3</f>
        <v>0</v>
      </c>
      <c r="AM25" s="102">
        <f>AC25*AM$3</f>
        <v>0</v>
      </c>
      <c r="AN25" s="102">
        <f>AD25*AN$3</f>
        <v>0</v>
      </c>
      <c r="AO25" s="102">
        <f>AE25*AO$3</f>
        <v>0</v>
      </c>
      <c r="AP25" s="102">
        <f>AF25*AP$3</f>
        <v>0</v>
      </c>
      <c r="AQ25" s="102">
        <f>AG25*AQ$3</f>
        <v>0</v>
      </c>
      <c r="AR25" s="103">
        <f>MAX(AJ25:AQ25)</f>
        <v>1</v>
      </c>
      <c r="AS25" s="100">
        <f>AR25*AS$5</f>
        <v>0.5</v>
      </c>
      <c r="AT25" s="104"/>
      <c r="AU25" s="104"/>
      <c r="AV25" s="104"/>
      <c r="AW25" s="104"/>
      <c r="AX25" s="104"/>
    </row>
    <row r="26" spans="1:53" ht="15.75" customHeight="1">
      <c r="A26" s="85">
        <f>A25+1</f>
        <v>20</v>
      </c>
      <c r="B26" s="86" t="s">
        <v>72</v>
      </c>
      <c r="C26" s="51" t="s">
        <v>45</v>
      </c>
      <c r="D26" s="87" t="s">
        <v>46</v>
      </c>
      <c r="E26" s="87" t="s">
        <v>47</v>
      </c>
      <c r="F26" s="88">
        <f>IF(G26&lt;1943,"L",IF(G26&lt;1948,"SM",IF(G26&lt;1958,"M",IF(G26&gt;2003,"J",""))))</f>
      </c>
      <c r="G26" s="87">
        <v>1975</v>
      </c>
      <c r="H26" s="89"/>
      <c r="I26" s="89">
        <f>IF(U26&lt;&gt;"",I$5-U26+1,"")</f>
        <v>65</v>
      </c>
      <c r="J26" s="90"/>
      <c r="K26" s="91">
        <f>IF(V26&lt;&gt;"",(K$5-V26+1)*1.5,"")</f>
        <v>76.5</v>
      </c>
      <c r="L26" s="92">
        <f>X26</f>
        <v>0</v>
      </c>
      <c r="M26" s="93">
        <f>Y26</f>
        <v>0</v>
      </c>
      <c r="N26" s="94">
        <f>AH26</f>
        <v>0</v>
      </c>
      <c r="O26" s="94">
        <f>AI26</f>
        <v>0</v>
      </c>
      <c r="P26" s="93">
        <f>SUM(H26:K26)</f>
        <v>141.5</v>
      </c>
      <c r="Q26" s="95">
        <f>SUM(H26:K26)+MAX(M26,AS26)</f>
        <v>141.5</v>
      </c>
      <c r="R26" s="96">
        <f>Q26+MAX(S26,T26)</f>
        <v>144.5</v>
      </c>
      <c r="S26" s="97">
        <f>IF(L26&gt;0,3,0)</f>
        <v>0</v>
      </c>
      <c r="T26" s="97">
        <f>IF(P26&gt;0,3,0)</f>
        <v>3</v>
      </c>
      <c r="U26" s="90">
        <v>18</v>
      </c>
      <c r="V26" s="90">
        <v>22</v>
      </c>
      <c r="W26" s="98">
        <v>0</v>
      </c>
      <c r="X26" s="99">
        <f>IF(W26&gt;0,W$5-W26+1,0)</f>
        <v>0</v>
      </c>
      <c r="Y26" s="100">
        <f>X26*Y$5</f>
        <v>0</v>
      </c>
      <c r="Z26" s="101"/>
      <c r="AA26" s="99"/>
      <c r="AB26" s="120"/>
      <c r="AC26" s="99"/>
      <c r="AD26" s="116"/>
      <c r="AE26" s="99"/>
      <c r="AF26" s="99"/>
      <c r="AG26" s="102"/>
      <c r="AH26" s="103">
        <f>MAX(Z26:AG26)</f>
        <v>0</v>
      </c>
      <c r="AI26" s="100">
        <f>AH26*AI$5</f>
        <v>0</v>
      </c>
      <c r="AJ26" s="101"/>
      <c r="AK26" s="102">
        <f>AA26*AK$3</f>
        <v>0</v>
      </c>
      <c r="AL26" s="102">
        <f>AB26*AL$3</f>
        <v>0</v>
      </c>
      <c r="AM26" s="102">
        <f>AC26*AM$3</f>
        <v>0</v>
      </c>
      <c r="AN26" s="102">
        <f>AD26*AN$3</f>
        <v>0</v>
      </c>
      <c r="AO26" s="102">
        <f>AE26*AO$3</f>
        <v>0</v>
      </c>
      <c r="AP26" s="102">
        <f>AF26*AP$3</f>
        <v>0</v>
      </c>
      <c r="AQ26" s="102">
        <f>AG26*AQ$3</f>
        <v>0</v>
      </c>
      <c r="AR26" s="103">
        <f>MAX(AJ26:AQ26)</f>
        <v>0</v>
      </c>
      <c r="AS26" s="100">
        <f>AR26*AS$5</f>
        <v>0</v>
      </c>
      <c r="AT26" s="108"/>
      <c r="AU26" s="104"/>
      <c r="AV26" s="108"/>
      <c r="AW26" s="108"/>
      <c r="AX26" s="108"/>
      <c r="AY26" s="104"/>
      <c r="AZ26" s="104"/>
      <c r="BA26" s="104"/>
    </row>
    <row r="27" spans="1:53" ht="15.75" customHeight="1">
      <c r="A27" s="85">
        <f>A26+1</f>
        <v>21</v>
      </c>
      <c r="B27" s="121" t="s">
        <v>73</v>
      </c>
      <c r="C27" s="51" t="s">
        <v>45</v>
      </c>
      <c r="D27" s="87" t="s">
        <v>46</v>
      </c>
      <c r="E27" s="50" t="s">
        <v>74</v>
      </c>
      <c r="F27" s="88" t="str">
        <f>IF(G27&lt;1943,"L",IF(G27&lt;1948,"SM",IF(G27&lt;1958,"M",IF(G27&gt;2003,"J",""))))</f>
        <v>M</v>
      </c>
      <c r="G27" s="122">
        <v>1954</v>
      </c>
      <c r="H27" s="89">
        <v>23</v>
      </c>
      <c r="I27" s="89">
        <f>IF(U27&lt;&gt;"",I$5-U27+1,"")</f>
        <v>48</v>
      </c>
      <c r="J27" s="112"/>
      <c r="K27" s="91">
        <f>IF(V27&lt;&gt;"",(K$5-V27+1)*1.5,"")</f>
        <v>49.5</v>
      </c>
      <c r="L27" s="92">
        <f>X27</f>
        <v>32</v>
      </c>
      <c r="M27" s="93">
        <f>Y27</f>
        <v>16</v>
      </c>
      <c r="N27" s="94">
        <f>AH27</f>
        <v>41</v>
      </c>
      <c r="O27" s="94">
        <f>AI27</f>
        <v>20.5</v>
      </c>
      <c r="P27" s="93">
        <f>SUM(H27:K27)</f>
        <v>120.5</v>
      </c>
      <c r="Q27" s="95">
        <f>SUM(H27:K27)+MAX(M27,AS27)</f>
        <v>141</v>
      </c>
      <c r="R27" s="96">
        <f>Q27+MAX(S27,T27)</f>
        <v>144</v>
      </c>
      <c r="S27" s="97">
        <f>IF(L27&gt;0,3,0)</f>
        <v>3</v>
      </c>
      <c r="T27" s="97">
        <f>IF(P27&gt;0,3,0)</f>
        <v>3</v>
      </c>
      <c r="U27" s="90">
        <v>35</v>
      </c>
      <c r="V27" s="90">
        <v>40</v>
      </c>
      <c r="W27" s="98">
        <v>8</v>
      </c>
      <c r="X27" s="99">
        <f>IF(W27&gt;0,W$5-W27+1,0)</f>
        <v>32</v>
      </c>
      <c r="Y27" s="100">
        <f>X27*Y$5</f>
        <v>16</v>
      </c>
      <c r="Z27" s="101"/>
      <c r="AA27" s="99">
        <v>41</v>
      </c>
      <c r="AB27" s="90"/>
      <c r="AC27" s="99"/>
      <c r="AD27" s="107">
        <v>20</v>
      </c>
      <c r="AE27" s="99"/>
      <c r="AF27" s="99"/>
      <c r="AG27" s="102"/>
      <c r="AH27" s="103">
        <f>MAX(Z27:AG27)</f>
        <v>41</v>
      </c>
      <c r="AI27" s="100">
        <f>AH27*AI$5</f>
        <v>20.5</v>
      </c>
      <c r="AJ27" s="101"/>
      <c r="AK27" s="102">
        <f>AA27*AK$3</f>
        <v>41</v>
      </c>
      <c r="AL27" s="102">
        <f>AB27*AL$3</f>
        <v>0</v>
      </c>
      <c r="AM27" s="102">
        <f>AC27*AM$3</f>
        <v>0</v>
      </c>
      <c r="AN27" s="102">
        <f>AD27*AN$3</f>
        <v>20</v>
      </c>
      <c r="AO27" s="102">
        <f>AE27*AO$3</f>
        <v>0</v>
      </c>
      <c r="AP27" s="102">
        <f>AF27*AP$3</f>
        <v>0</v>
      </c>
      <c r="AQ27" s="102">
        <f>AG27*AQ$3</f>
        <v>0</v>
      </c>
      <c r="AR27" s="103">
        <f>MAX(AJ27:AQ27)</f>
        <v>41</v>
      </c>
      <c r="AS27" s="100">
        <f>AR27*AS$5</f>
        <v>20.5</v>
      </c>
      <c r="AT27" s="108"/>
      <c r="AU27" s="104"/>
      <c r="AY27" s="104"/>
      <c r="AZ27" s="104"/>
      <c r="BA27" s="104"/>
    </row>
    <row r="28" spans="1:46" s="104" customFormat="1" ht="15.75" customHeight="1">
      <c r="A28" s="85">
        <f>A27+1</f>
        <v>22</v>
      </c>
      <c r="B28" s="86" t="s">
        <v>75</v>
      </c>
      <c r="C28" s="51" t="s">
        <v>52</v>
      </c>
      <c r="D28" s="87" t="s">
        <v>46</v>
      </c>
      <c r="E28" s="87" t="s">
        <v>47</v>
      </c>
      <c r="F28" s="88">
        <f>IF(G28&lt;1943,"L",IF(G28&lt;1948,"SM",IF(G28&lt;1958,"M",IF(G28&gt;2003,"J",""))))</f>
      </c>
      <c r="G28" s="87">
        <v>1975</v>
      </c>
      <c r="H28" s="89"/>
      <c r="I28" s="89">
        <f>IF(U28&lt;&gt;"",I$5-U28+1,"")</f>
      </c>
      <c r="J28" s="90">
        <v>28</v>
      </c>
      <c r="K28" s="91">
        <f>IF(V28&lt;&gt;"",(K$5-V28+1)*1.5,"")</f>
        <v>93</v>
      </c>
      <c r="L28" s="92">
        <f>X28</f>
        <v>31</v>
      </c>
      <c r="M28" s="93">
        <f>Y28</f>
        <v>15.5</v>
      </c>
      <c r="N28" s="94">
        <f>AH28</f>
        <v>39</v>
      </c>
      <c r="O28" s="94">
        <f>AI28</f>
        <v>19.5</v>
      </c>
      <c r="P28" s="93">
        <f>SUM(H28:K28)</f>
        <v>121</v>
      </c>
      <c r="Q28" s="95">
        <f>SUM(H28:K28)+MAX(M28,AS28)</f>
        <v>140.5</v>
      </c>
      <c r="R28" s="96">
        <f>Q28+MAX(S28,T28)</f>
        <v>143.5</v>
      </c>
      <c r="S28" s="97">
        <f>IF(L28&gt;0,3,0)</f>
        <v>3</v>
      </c>
      <c r="T28" s="97">
        <f>IF(P28&gt;0,3,0)</f>
        <v>3</v>
      </c>
      <c r="U28" s="90"/>
      <c r="V28" s="90">
        <v>11</v>
      </c>
      <c r="W28" s="98">
        <v>9</v>
      </c>
      <c r="X28" s="99">
        <f>IF(W28&gt;0,W$5-W28+1,0)</f>
        <v>31</v>
      </c>
      <c r="Y28" s="100">
        <f>X28*Y$5</f>
        <v>15.5</v>
      </c>
      <c r="Z28" s="101"/>
      <c r="AA28" s="99"/>
      <c r="AB28" s="90"/>
      <c r="AC28" s="99"/>
      <c r="AD28" s="99">
        <v>39</v>
      </c>
      <c r="AE28" s="99"/>
      <c r="AF28" s="99"/>
      <c r="AG28" s="102"/>
      <c r="AH28" s="103">
        <f>MAX(Z28:AG28)</f>
        <v>39</v>
      </c>
      <c r="AI28" s="100">
        <f>AH28*AI$5</f>
        <v>19.5</v>
      </c>
      <c r="AJ28" s="101"/>
      <c r="AK28" s="102">
        <f>AA28*AK$3</f>
        <v>0</v>
      </c>
      <c r="AL28" s="102">
        <f>AB28*AL$3</f>
        <v>0</v>
      </c>
      <c r="AM28" s="102">
        <f>AC28*AM$3</f>
        <v>0</v>
      </c>
      <c r="AN28" s="102">
        <f>AD28*AN$3</f>
        <v>39</v>
      </c>
      <c r="AO28" s="102">
        <f>AE28*AO$3</f>
        <v>0</v>
      </c>
      <c r="AP28" s="102">
        <f>AF28*AP$3</f>
        <v>0</v>
      </c>
      <c r="AQ28" s="102">
        <f>AG28*AQ$3</f>
        <v>0</v>
      </c>
      <c r="AR28" s="103">
        <f>MAX(AJ28:AQ28)</f>
        <v>39</v>
      </c>
      <c r="AS28" s="100">
        <f>AR28*AS$5</f>
        <v>19.5</v>
      </c>
      <c r="AT28" s="2"/>
    </row>
    <row r="29" spans="1:45" s="104" customFormat="1" ht="15.75" customHeight="1">
      <c r="A29" s="85">
        <f>A28+1</f>
        <v>23</v>
      </c>
      <c r="B29" s="86" t="s">
        <v>76</v>
      </c>
      <c r="C29" s="51" t="s">
        <v>52</v>
      </c>
      <c r="D29" s="87" t="s">
        <v>46</v>
      </c>
      <c r="E29" s="87" t="s">
        <v>47</v>
      </c>
      <c r="F29" s="88" t="str">
        <f>IF(G29&lt;1943,"L",IF(G29&lt;1948,"SM",IF(G29&lt;1958,"M",IF(G29&gt;2003,"J",""))))</f>
        <v>M</v>
      </c>
      <c r="G29" s="87">
        <v>1957</v>
      </c>
      <c r="H29" s="89"/>
      <c r="I29" s="89">
        <f>IF(U29&lt;&gt;"",I$5-U29+1,"")</f>
      </c>
      <c r="J29" s="90">
        <v>25</v>
      </c>
      <c r="K29" s="91">
        <f>IF(V29&lt;&gt;"",(K$5-V29+1)*1.5,"")</f>
        <v>90</v>
      </c>
      <c r="L29" s="92">
        <f>X29</f>
        <v>0</v>
      </c>
      <c r="M29" s="93">
        <f>Y29</f>
        <v>0</v>
      </c>
      <c r="N29" s="94">
        <f>AH29</f>
        <v>23</v>
      </c>
      <c r="O29" s="94">
        <f>AI29</f>
        <v>11.5</v>
      </c>
      <c r="P29" s="93">
        <f>SUM(H29:K29)</f>
        <v>115</v>
      </c>
      <c r="Q29" s="95">
        <f>SUM(H29:K29)+MAX(M29,AS29)</f>
        <v>138</v>
      </c>
      <c r="R29" s="96">
        <f>Q29+MAX(S29,T29)</f>
        <v>141</v>
      </c>
      <c r="S29" s="97">
        <f>IF(L29&gt;0,3,0)</f>
        <v>0</v>
      </c>
      <c r="T29" s="97">
        <f>IF(P29&gt;0,3,0)</f>
        <v>3</v>
      </c>
      <c r="U29" s="90"/>
      <c r="V29" s="90">
        <v>13</v>
      </c>
      <c r="W29" s="98">
        <v>0</v>
      </c>
      <c r="X29" s="99">
        <f>IF(W29&gt;0,W$5-W29+1,0)</f>
        <v>0</v>
      </c>
      <c r="Y29" s="100">
        <f>X29*Y$5</f>
        <v>0</v>
      </c>
      <c r="Z29" s="101"/>
      <c r="AA29" s="99"/>
      <c r="AB29" s="90"/>
      <c r="AC29" s="99">
        <v>23</v>
      </c>
      <c r="AD29" s="99"/>
      <c r="AE29" s="99"/>
      <c r="AF29" s="99"/>
      <c r="AG29" s="102"/>
      <c r="AH29" s="103">
        <f>MAX(Z29:AG29)</f>
        <v>23</v>
      </c>
      <c r="AI29" s="100">
        <f>AH29*AI$5</f>
        <v>11.5</v>
      </c>
      <c r="AJ29" s="101"/>
      <c r="AK29" s="102">
        <f>AA29*AK$3</f>
        <v>0</v>
      </c>
      <c r="AL29" s="102">
        <f>AB29*AL$3</f>
        <v>0</v>
      </c>
      <c r="AM29" s="102">
        <f>AC29*AM$3</f>
        <v>46</v>
      </c>
      <c r="AN29" s="102">
        <f>AD29*AN$3</f>
        <v>0</v>
      </c>
      <c r="AO29" s="102">
        <f>AE29*AO$3</f>
        <v>0</v>
      </c>
      <c r="AP29" s="102">
        <f>AF29*AP$3</f>
        <v>0</v>
      </c>
      <c r="AQ29" s="102">
        <f>AG29*AQ$3</f>
        <v>0</v>
      </c>
      <c r="AR29" s="103">
        <f>MAX(AJ29:AQ29)</f>
        <v>46</v>
      </c>
      <c r="AS29" s="100">
        <f>AR29*AS$5</f>
        <v>23</v>
      </c>
    </row>
    <row r="30" spans="1:53" s="104" customFormat="1" ht="15.75" customHeight="1">
      <c r="A30" s="85">
        <f>A29+1</f>
        <v>24</v>
      </c>
      <c r="B30" s="105" t="s">
        <v>77</v>
      </c>
      <c r="C30" s="51" t="s">
        <v>52</v>
      </c>
      <c r="D30" s="87" t="s">
        <v>46</v>
      </c>
      <c r="E30" s="111" t="s">
        <v>47</v>
      </c>
      <c r="F30" s="88" t="str">
        <f>IF(G30&lt;1943,"L",IF(G30&lt;1948,"SM",IF(G30&lt;1958,"M",IF(G30&gt;2003,"J",""))))</f>
        <v>M</v>
      </c>
      <c r="G30" s="111">
        <v>1954</v>
      </c>
      <c r="H30" s="89">
        <v>22</v>
      </c>
      <c r="I30" s="89">
        <f>IF(U30&lt;&gt;"",I$5-U30+1,"")</f>
        <v>18</v>
      </c>
      <c r="J30" s="112"/>
      <c r="K30" s="91">
        <f>IF(V30&lt;&gt;"",(K$5-V30+1)*1.5,"")</f>
        <v>69</v>
      </c>
      <c r="L30" s="92">
        <f>X30</f>
        <v>0</v>
      </c>
      <c r="M30" s="93">
        <f>Y30</f>
        <v>0</v>
      </c>
      <c r="N30" s="94">
        <f>AH30</f>
        <v>27</v>
      </c>
      <c r="O30" s="94">
        <f>AI30</f>
        <v>13.5</v>
      </c>
      <c r="P30" s="93">
        <f>SUM(H30:K30)</f>
        <v>109</v>
      </c>
      <c r="Q30" s="95">
        <f>SUM(H30:K30)+MAX(M30,AS30)</f>
        <v>136</v>
      </c>
      <c r="R30" s="96">
        <f>Q30+MAX(S30,T30)</f>
        <v>139</v>
      </c>
      <c r="S30" s="97">
        <f>IF(L30&gt;0,3,0)</f>
        <v>0</v>
      </c>
      <c r="T30" s="97">
        <f>IF(P30&gt;0,3,0)</f>
        <v>3</v>
      </c>
      <c r="U30" s="90">
        <v>65</v>
      </c>
      <c r="V30" s="90">
        <v>27</v>
      </c>
      <c r="W30" s="98">
        <v>0</v>
      </c>
      <c r="X30" s="99">
        <f>IF(W30&gt;0,W$5-W30+1,0)</f>
        <v>0</v>
      </c>
      <c r="Y30" s="100">
        <f>X30*Y$5</f>
        <v>0</v>
      </c>
      <c r="Z30" s="101"/>
      <c r="AA30" s="119"/>
      <c r="AB30" s="112"/>
      <c r="AC30" s="99">
        <v>27</v>
      </c>
      <c r="AD30" s="99">
        <v>19</v>
      </c>
      <c r="AE30" s="119"/>
      <c r="AF30" s="119"/>
      <c r="AG30" s="102"/>
      <c r="AH30" s="103">
        <f>MAX(Z30:AG30)</f>
        <v>27</v>
      </c>
      <c r="AI30" s="100">
        <f>AH30*AI$5</f>
        <v>13.5</v>
      </c>
      <c r="AJ30" s="101"/>
      <c r="AK30" s="102">
        <f>AA30*AK$3</f>
        <v>0</v>
      </c>
      <c r="AL30" s="102">
        <f>AB30*AL$3</f>
        <v>0</v>
      </c>
      <c r="AM30" s="102">
        <f>AC30*AM$3</f>
        <v>54</v>
      </c>
      <c r="AN30" s="102">
        <f>AD30*AN$3</f>
        <v>19</v>
      </c>
      <c r="AO30" s="102">
        <f>AE30*AO$3</f>
        <v>0</v>
      </c>
      <c r="AP30" s="102">
        <f>AF30*AP$3</f>
        <v>0</v>
      </c>
      <c r="AQ30" s="102">
        <f>AG30*AQ$3</f>
        <v>0</v>
      </c>
      <c r="AR30" s="103">
        <f>MAX(AJ30:AQ30)</f>
        <v>54</v>
      </c>
      <c r="AS30" s="100">
        <f>AR30*AS$5</f>
        <v>27</v>
      </c>
      <c r="AU30" s="108"/>
      <c r="AV30" s="2"/>
      <c r="AW30" s="2"/>
      <c r="AX30" s="2"/>
      <c r="AY30" s="2"/>
      <c r="AZ30" s="2"/>
      <c r="BA30" s="2"/>
    </row>
    <row r="31" spans="1:46" s="104" customFormat="1" ht="15.75" customHeight="1">
      <c r="A31" s="85">
        <f>A30+1</f>
        <v>25</v>
      </c>
      <c r="B31" s="105" t="s">
        <v>78</v>
      </c>
      <c r="C31" s="51" t="s">
        <v>45</v>
      </c>
      <c r="D31" s="87" t="s">
        <v>46</v>
      </c>
      <c r="E31" s="87" t="s">
        <v>47</v>
      </c>
      <c r="F31" s="88" t="str">
        <f>IF(G31&lt;1942,"L",IF(G31&lt;1947,"SM",IF(G31&lt;1957,"M",IF(G31&gt;2002,"J",""))))</f>
        <v>M</v>
      </c>
      <c r="G31" s="87">
        <v>1949</v>
      </c>
      <c r="H31" s="89"/>
      <c r="I31" s="89">
        <f>IF(U31&lt;&gt;"",I$5-U31+1,"")</f>
        <v>52</v>
      </c>
      <c r="J31" s="99"/>
      <c r="K31" s="91">
        <f>IF(V31&lt;&gt;"",(K$5-V31+1)*1.5,"")</f>
        <v>61.5</v>
      </c>
      <c r="L31" s="92">
        <f>X31</f>
        <v>0</v>
      </c>
      <c r="M31" s="93">
        <f>Y31</f>
        <v>0</v>
      </c>
      <c r="N31" s="94">
        <f>AH31</f>
        <v>40</v>
      </c>
      <c r="O31" s="94">
        <f>AI31</f>
        <v>20</v>
      </c>
      <c r="P31" s="93">
        <f>SUM(H31:K31)</f>
        <v>113.5</v>
      </c>
      <c r="Q31" s="95">
        <f>SUM(H31:K31)+MAX(M31,AS31)</f>
        <v>133.5</v>
      </c>
      <c r="R31" s="96">
        <f>Q31+MAX(S31,T31)</f>
        <v>136.5</v>
      </c>
      <c r="S31" s="97">
        <f>IF(L31&gt;0,3,0)</f>
        <v>0</v>
      </c>
      <c r="T31" s="97">
        <f>IF(P31&gt;0,3,0)</f>
        <v>3</v>
      </c>
      <c r="U31" s="90">
        <v>31</v>
      </c>
      <c r="V31" s="90">
        <v>32</v>
      </c>
      <c r="W31" s="98">
        <v>0</v>
      </c>
      <c r="X31" s="99"/>
      <c r="Y31" s="100">
        <f>X31*Y$5</f>
        <v>0</v>
      </c>
      <c r="Z31" s="101"/>
      <c r="AA31" s="99">
        <v>40</v>
      </c>
      <c r="AB31" s="99"/>
      <c r="AC31" s="99"/>
      <c r="AD31" s="110"/>
      <c r="AE31" s="99"/>
      <c r="AF31" s="99"/>
      <c r="AG31" s="102"/>
      <c r="AH31" s="103">
        <f>MAX(Z31:AG31)</f>
        <v>40</v>
      </c>
      <c r="AI31" s="100">
        <f>AH31*AI$5</f>
        <v>20</v>
      </c>
      <c r="AJ31" s="101"/>
      <c r="AK31" s="102">
        <f>AA31*AK$3</f>
        <v>40</v>
      </c>
      <c r="AL31" s="102">
        <f>AB31*AL$3</f>
        <v>0</v>
      </c>
      <c r="AM31" s="102">
        <f>AC31*AM$3</f>
        <v>0</v>
      </c>
      <c r="AN31" s="102">
        <f>AD31*AN$3</f>
        <v>0</v>
      </c>
      <c r="AO31" s="102">
        <f>AE31*AO$3</f>
        <v>0</v>
      </c>
      <c r="AP31" s="102">
        <f>AF31*AP$3</f>
        <v>0</v>
      </c>
      <c r="AQ31" s="102">
        <f>AG31*AQ$3</f>
        <v>0</v>
      </c>
      <c r="AR31" s="103">
        <f>MAX(AJ31:AQ31)</f>
        <v>40</v>
      </c>
      <c r="AS31" s="100">
        <f>AR31*AS$5</f>
        <v>20</v>
      </c>
      <c r="AT31" s="2"/>
    </row>
    <row r="32" spans="1:50" ht="15.75" customHeight="1">
      <c r="A32" s="85">
        <f>A31+1</f>
        <v>26</v>
      </c>
      <c r="B32" s="121" t="s">
        <v>79</v>
      </c>
      <c r="C32" s="51" t="s">
        <v>52</v>
      </c>
      <c r="D32" s="87" t="s">
        <v>46</v>
      </c>
      <c r="E32" s="50" t="s">
        <v>74</v>
      </c>
      <c r="F32" s="88">
        <f>IF(G32&lt;1943,"L",IF(G32&lt;1948,"SM",IF(G32&lt;1958,"M",IF(G32&gt;2003,"J",""))))</f>
      </c>
      <c r="G32" s="123">
        <v>1970</v>
      </c>
      <c r="H32" s="89"/>
      <c r="I32" s="89">
        <f>IF(U32&lt;&gt;"",I$5-U32+1,"")</f>
        <v>55</v>
      </c>
      <c r="J32" s="99"/>
      <c r="K32" s="91">
        <f>IF(V32&lt;&gt;"",(K$5-V32+1)*1.5,"")</f>
        <v>58.5</v>
      </c>
      <c r="L32" s="92">
        <f>X32</f>
        <v>0</v>
      </c>
      <c r="M32" s="93">
        <f>Y32</f>
        <v>0</v>
      </c>
      <c r="N32" s="94">
        <f>AH32</f>
        <v>38</v>
      </c>
      <c r="O32" s="94">
        <f>AI32</f>
        <v>19</v>
      </c>
      <c r="P32" s="93">
        <f>SUM(H32:K32)</f>
        <v>113.5</v>
      </c>
      <c r="Q32" s="95">
        <f>SUM(H32:K32)+MAX(M32,AS32)</f>
        <v>132.5</v>
      </c>
      <c r="R32" s="96">
        <f>Q32+MAX(S32,T32)</f>
        <v>135.5</v>
      </c>
      <c r="S32" s="97">
        <f>IF(L32&gt;0,3,0)</f>
        <v>0</v>
      </c>
      <c r="T32" s="97">
        <f>IF(P32&gt;0,3,0)</f>
        <v>3</v>
      </c>
      <c r="U32" s="90">
        <v>28</v>
      </c>
      <c r="V32" s="90">
        <v>34</v>
      </c>
      <c r="W32" s="98">
        <v>0</v>
      </c>
      <c r="X32" s="99">
        <f>IF(W32&gt;0,W$5-W32+1,0)</f>
        <v>0</v>
      </c>
      <c r="Y32" s="100">
        <f>X32*Y$5</f>
        <v>0</v>
      </c>
      <c r="Z32" s="101"/>
      <c r="AA32" s="99"/>
      <c r="AB32" s="90"/>
      <c r="AC32" s="99">
        <v>11</v>
      </c>
      <c r="AD32" s="99">
        <v>38</v>
      </c>
      <c r="AE32" s="99"/>
      <c r="AF32" s="99"/>
      <c r="AG32" s="102"/>
      <c r="AH32" s="103">
        <f>MAX(Z32:AG32)</f>
        <v>38</v>
      </c>
      <c r="AI32" s="100">
        <f>AH32*AI$5</f>
        <v>19</v>
      </c>
      <c r="AJ32" s="101"/>
      <c r="AK32" s="102">
        <f>AA32*AK$3</f>
        <v>0</v>
      </c>
      <c r="AL32" s="102">
        <f>AB32*AL$3</f>
        <v>0</v>
      </c>
      <c r="AM32" s="102">
        <f>AC32*AM$3</f>
        <v>22</v>
      </c>
      <c r="AN32" s="102">
        <f>AD32*AN$3</f>
        <v>38</v>
      </c>
      <c r="AO32" s="102">
        <f>AE32*AO$3</f>
        <v>0</v>
      </c>
      <c r="AP32" s="102">
        <f>AF32*AP$3</f>
        <v>0</v>
      </c>
      <c r="AQ32" s="102">
        <f>AG32*AQ$3</f>
        <v>0</v>
      </c>
      <c r="AR32" s="103">
        <f>MAX(AJ32:AQ32)</f>
        <v>38</v>
      </c>
      <c r="AS32" s="100">
        <f>AR32*AS$5</f>
        <v>19</v>
      </c>
      <c r="AT32" s="104"/>
      <c r="AU32" s="104"/>
      <c r="AV32" s="108"/>
      <c r="AW32" s="108"/>
      <c r="AX32" s="108"/>
    </row>
    <row r="33" spans="1:47" s="104" customFormat="1" ht="15.75" customHeight="1">
      <c r="A33" s="85">
        <f>A32+1</f>
        <v>27</v>
      </c>
      <c r="B33" s="86" t="s">
        <v>80</v>
      </c>
      <c r="C33" s="51" t="s">
        <v>45</v>
      </c>
      <c r="D33" s="87" t="s">
        <v>46</v>
      </c>
      <c r="E33" s="87" t="s">
        <v>47</v>
      </c>
      <c r="F33" s="88" t="str">
        <f>IF(G33&lt;1943,"L",IF(G33&lt;1948,"SM",IF(G33&lt;1958,"M",IF(G33&gt;2003,"J",""))))</f>
        <v>SM</v>
      </c>
      <c r="G33" s="87">
        <v>1945</v>
      </c>
      <c r="H33" s="89">
        <v>17</v>
      </c>
      <c r="I33" s="89">
        <f>IF(U33&lt;&gt;"",I$5-U33+1,"")</f>
        <v>39</v>
      </c>
      <c r="J33" s="90">
        <v>11</v>
      </c>
      <c r="K33" s="91">
        <f>IF(V33&lt;&gt;"",(K$5-V33+1)*1.5,"")</f>
        <v>39</v>
      </c>
      <c r="L33" s="92">
        <f>X33</f>
        <v>30</v>
      </c>
      <c r="M33" s="93">
        <f>Y33</f>
        <v>15</v>
      </c>
      <c r="N33" s="94">
        <f>AH33</f>
        <v>50</v>
      </c>
      <c r="O33" s="94">
        <f>AI33</f>
        <v>25</v>
      </c>
      <c r="P33" s="93">
        <f>SUM(H33:K33)</f>
        <v>106</v>
      </c>
      <c r="Q33" s="95">
        <f>SUM(H33:K33)+MAX(M33,AS33)</f>
        <v>131</v>
      </c>
      <c r="R33" s="96">
        <f>Q33+MAX(S33,T33)</f>
        <v>134</v>
      </c>
      <c r="S33" s="97">
        <f>IF(L33&gt;0,3,0)</f>
        <v>3</v>
      </c>
      <c r="T33" s="97">
        <f>IF(P33&gt;0,3,0)</f>
        <v>3</v>
      </c>
      <c r="U33" s="90">
        <v>44</v>
      </c>
      <c r="V33" s="90">
        <v>47</v>
      </c>
      <c r="W33" s="98">
        <v>10</v>
      </c>
      <c r="X33" s="99">
        <f>IF(W33&gt;0,W$5-W33+1,0)</f>
        <v>30</v>
      </c>
      <c r="Y33" s="100">
        <f>X33*Y$5</f>
        <v>15</v>
      </c>
      <c r="Z33" s="101">
        <v>1</v>
      </c>
      <c r="AA33" s="99">
        <v>50</v>
      </c>
      <c r="AB33" s="114"/>
      <c r="AC33" s="99"/>
      <c r="AD33" s="99">
        <v>33</v>
      </c>
      <c r="AE33" s="99"/>
      <c r="AF33" s="99"/>
      <c r="AG33" s="102"/>
      <c r="AH33" s="103">
        <f>MAX(Z33:AG33)</f>
        <v>50</v>
      </c>
      <c r="AI33" s="100">
        <f>AH33*AI$5</f>
        <v>25</v>
      </c>
      <c r="AJ33" s="101">
        <v>1</v>
      </c>
      <c r="AK33" s="102">
        <f>AA33*AK$3</f>
        <v>50</v>
      </c>
      <c r="AL33" s="102">
        <f>AB33*AL$3</f>
        <v>0</v>
      </c>
      <c r="AM33" s="102">
        <f>AC33*AM$3</f>
        <v>0</v>
      </c>
      <c r="AN33" s="102">
        <f>AD33*AN$3</f>
        <v>33</v>
      </c>
      <c r="AO33" s="102">
        <f>AE33*AO$3</f>
        <v>0</v>
      </c>
      <c r="AP33" s="102">
        <f>AF33*AP$3</f>
        <v>0</v>
      </c>
      <c r="AQ33" s="102">
        <f>AG33*AQ$3</f>
        <v>0</v>
      </c>
      <c r="AR33" s="103">
        <f>MAX(AJ33:AQ33)</f>
        <v>50</v>
      </c>
      <c r="AS33" s="100">
        <f>AR33*AS$5</f>
        <v>25</v>
      </c>
      <c r="AT33" s="108"/>
      <c r="AU33" s="2"/>
    </row>
    <row r="34" spans="1:53" s="124" customFormat="1" ht="15.75" customHeight="1">
      <c r="A34" s="85">
        <f>A33+1</f>
        <v>28</v>
      </c>
      <c r="B34" s="86" t="s">
        <v>81</v>
      </c>
      <c r="C34" s="51" t="s">
        <v>52</v>
      </c>
      <c r="D34" s="87" t="s">
        <v>46</v>
      </c>
      <c r="E34" s="87" t="s">
        <v>47</v>
      </c>
      <c r="F34" s="88">
        <f>IF(G34&lt;1943,"L",IF(G34&lt;1948,"SM",IF(G34&lt;1958,"M",IF(G34&gt;2003,"J",""))))</f>
      </c>
      <c r="G34" s="87">
        <v>1961</v>
      </c>
      <c r="H34" s="89"/>
      <c r="I34" s="89">
        <f>IF(U34&lt;&gt;"",I$5-U34+1,"")</f>
        <v>45</v>
      </c>
      <c r="J34" s="90"/>
      <c r="K34" s="91">
        <f>IF(V34&lt;&gt;"",(K$5-V34+1)*1.5,"")</f>
        <v>57</v>
      </c>
      <c r="L34" s="92">
        <f>X34</f>
        <v>0</v>
      </c>
      <c r="M34" s="93">
        <f>Y34</f>
        <v>0</v>
      </c>
      <c r="N34" s="94">
        <f>AH34</f>
        <v>34</v>
      </c>
      <c r="O34" s="94">
        <f>AI34</f>
        <v>17</v>
      </c>
      <c r="P34" s="93">
        <f>SUM(H34:K34)</f>
        <v>102</v>
      </c>
      <c r="Q34" s="95">
        <f>SUM(H34:K34)+MAX(M34,AS34)</f>
        <v>126</v>
      </c>
      <c r="R34" s="96">
        <f>Q34+MAX(S34,T34)</f>
        <v>129</v>
      </c>
      <c r="S34" s="97">
        <f>IF(L34&gt;0,3,0)</f>
        <v>0</v>
      </c>
      <c r="T34" s="97">
        <f>IF(P34&gt;0,3,0)</f>
        <v>3</v>
      </c>
      <c r="U34" s="90">
        <v>38</v>
      </c>
      <c r="V34" s="90">
        <v>35</v>
      </c>
      <c r="W34" s="98">
        <v>0</v>
      </c>
      <c r="X34" s="99">
        <f>IF(W34&gt;0,W$5-W34+1,0)</f>
        <v>0</v>
      </c>
      <c r="Y34" s="100">
        <f>X34*Y$5</f>
        <v>0</v>
      </c>
      <c r="Z34" s="101"/>
      <c r="AA34" s="102"/>
      <c r="AB34" s="90"/>
      <c r="AC34" s="99">
        <v>24</v>
      </c>
      <c r="AD34" s="116">
        <v>34</v>
      </c>
      <c r="AE34" s="99"/>
      <c r="AF34" s="99"/>
      <c r="AG34" s="102"/>
      <c r="AH34" s="103">
        <f>MAX(Z34:AG34)</f>
        <v>34</v>
      </c>
      <c r="AI34" s="100">
        <f>AH34*AI$5</f>
        <v>17</v>
      </c>
      <c r="AJ34" s="101"/>
      <c r="AK34" s="102">
        <f>AA34*AK$3</f>
        <v>0</v>
      </c>
      <c r="AL34" s="102">
        <f>AB34*AL$3</f>
        <v>0</v>
      </c>
      <c r="AM34" s="102">
        <f>AC34*AM$3</f>
        <v>48</v>
      </c>
      <c r="AN34" s="102">
        <f>AD34*AN$3</f>
        <v>34</v>
      </c>
      <c r="AO34" s="102">
        <f>AE34*AO$3</f>
        <v>0</v>
      </c>
      <c r="AP34" s="102">
        <f>AF34*AP$3</f>
        <v>0</v>
      </c>
      <c r="AQ34" s="102">
        <f>AG34*AQ$3</f>
        <v>0</v>
      </c>
      <c r="AR34" s="103">
        <f>MAX(AJ34:AQ34)</f>
        <v>48</v>
      </c>
      <c r="AS34" s="100">
        <f>AR34*AS$5</f>
        <v>24</v>
      </c>
      <c r="AT34" s="104"/>
      <c r="AU34" s="104"/>
      <c r="AV34" s="104"/>
      <c r="AW34" s="104"/>
      <c r="AX34" s="104"/>
      <c r="AY34" s="2"/>
      <c r="AZ34" s="2"/>
      <c r="BA34" s="2"/>
    </row>
    <row r="35" spans="1:45" s="104" customFormat="1" ht="15.75" customHeight="1">
      <c r="A35" s="85">
        <f>A34+1</f>
        <v>29</v>
      </c>
      <c r="B35" s="86" t="s">
        <v>82</v>
      </c>
      <c r="C35" s="51" t="s">
        <v>52</v>
      </c>
      <c r="D35" s="87" t="s">
        <v>46</v>
      </c>
      <c r="E35" s="87" t="s">
        <v>47</v>
      </c>
      <c r="F35" s="88" t="str">
        <f>IF(G35&lt;1943,"L",IF(G35&lt;1948,"SM",IF(G35&lt;1958,"M",IF(G35&gt;2003,"J",""))))</f>
        <v>M</v>
      </c>
      <c r="G35" s="111">
        <v>1957</v>
      </c>
      <c r="H35" s="89"/>
      <c r="I35" s="89">
        <f>IF(U35&lt;&gt;"",I$5-U35+1,"")</f>
        <v>47</v>
      </c>
      <c r="J35" s="112"/>
      <c r="K35" s="91">
        <f>IF(V35&lt;&gt;"",(K$5-V35+1)*1.5,"")</f>
        <v>52.5</v>
      </c>
      <c r="L35" s="92">
        <f>X35</f>
        <v>0</v>
      </c>
      <c r="M35" s="93">
        <f>Y35</f>
        <v>0</v>
      </c>
      <c r="N35" s="94">
        <f>AH35</f>
        <v>26</v>
      </c>
      <c r="O35" s="94">
        <f>AI35</f>
        <v>13</v>
      </c>
      <c r="P35" s="93">
        <f>SUM(H35:K35)</f>
        <v>99.5</v>
      </c>
      <c r="Q35" s="95">
        <f>SUM(H35:K35)+MAX(M35,AS35)</f>
        <v>125.5</v>
      </c>
      <c r="R35" s="96">
        <f>Q35+MAX(S35,T35)</f>
        <v>128.5</v>
      </c>
      <c r="S35" s="97">
        <f>IF(L35&gt;0,3,0)</f>
        <v>0</v>
      </c>
      <c r="T35" s="97">
        <f>IF(P35&gt;0,3,0)</f>
        <v>3</v>
      </c>
      <c r="U35" s="90">
        <v>36</v>
      </c>
      <c r="V35" s="90">
        <v>38</v>
      </c>
      <c r="W35" s="98">
        <v>0</v>
      </c>
      <c r="X35" s="99">
        <f>IF(W35&gt;0,W$5-W35+1,0)</f>
        <v>0</v>
      </c>
      <c r="Y35" s="100">
        <f>X35*Y$5</f>
        <v>0</v>
      </c>
      <c r="Z35" s="101">
        <v>1</v>
      </c>
      <c r="AA35" s="99"/>
      <c r="AB35" s="90"/>
      <c r="AC35" s="99">
        <v>26</v>
      </c>
      <c r="AD35" s="116">
        <v>24</v>
      </c>
      <c r="AE35" s="99">
        <v>15</v>
      </c>
      <c r="AF35" s="99"/>
      <c r="AG35" s="102"/>
      <c r="AH35" s="103">
        <f>MAX(Z35:AG35)</f>
        <v>26</v>
      </c>
      <c r="AI35" s="100">
        <f>AH35*AI$5</f>
        <v>13</v>
      </c>
      <c r="AJ35" s="101">
        <v>1</v>
      </c>
      <c r="AK35" s="102">
        <f>AA35*AK$3</f>
        <v>0</v>
      </c>
      <c r="AL35" s="102">
        <f>AB35*AL$3</f>
        <v>0</v>
      </c>
      <c r="AM35" s="102">
        <f>AC35*AM$3</f>
        <v>52</v>
      </c>
      <c r="AN35" s="102">
        <f>AD35*AN$3</f>
        <v>24</v>
      </c>
      <c r="AO35" s="102">
        <f>AE35*AO$3</f>
        <v>45</v>
      </c>
      <c r="AP35" s="102">
        <f>AF35*AP$3</f>
        <v>0</v>
      </c>
      <c r="AQ35" s="102">
        <f>AG35*AQ$3</f>
        <v>0</v>
      </c>
      <c r="AR35" s="103">
        <f>MAX(AJ35:AQ35)</f>
        <v>52</v>
      </c>
      <c r="AS35" s="100">
        <f>AR35*AS$5</f>
        <v>26</v>
      </c>
    </row>
    <row r="36" spans="1:53" s="104" customFormat="1" ht="15.75" customHeight="1">
      <c r="A36" s="85">
        <f>A35+1</f>
        <v>30</v>
      </c>
      <c r="B36" s="86" t="s">
        <v>83</v>
      </c>
      <c r="C36" s="51" t="s">
        <v>9</v>
      </c>
      <c r="D36" s="87" t="s">
        <v>46</v>
      </c>
      <c r="E36" s="87" t="s">
        <v>47</v>
      </c>
      <c r="F36" s="88">
        <f>IF(G36&lt;1943,"L",IF(G36&lt;1948,"SM",IF(G36&lt;1958,"M",IF(G36&gt;2003,"J",""))))</f>
      </c>
      <c r="G36" s="87">
        <v>1970</v>
      </c>
      <c r="H36" s="89">
        <v>25</v>
      </c>
      <c r="I36" s="89">
        <f>IF(U36&lt;&gt;"",I$5-U36+1,"")</f>
      </c>
      <c r="J36" s="90"/>
      <c r="K36" s="91">
        <f>IF(V36&lt;&gt;"",(K$5-V36+1)*1.5,"")</f>
        <v>78</v>
      </c>
      <c r="L36" s="92">
        <f>X36</f>
        <v>0</v>
      </c>
      <c r="M36" s="93">
        <f>Y36</f>
        <v>0</v>
      </c>
      <c r="N36" s="94">
        <f>AH36</f>
        <v>25</v>
      </c>
      <c r="O36" s="94">
        <f>AI36</f>
        <v>12.5</v>
      </c>
      <c r="P36" s="93">
        <f>SUM(H36:K36)</f>
        <v>103</v>
      </c>
      <c r="Q36" s="95">
        <f>SUM(H36:K36)+MAX(M36,AS36)</f>
        <v>115.5</v>
      </c>
      <c r="R36" s="96">
        <f>Q36+MAX(S36,T36)</f>
        <v>118.5</v>
      </c>
      <c r="S36" s="97">
        <f>IF(L36&gt;0,3,0)</f>
        <v>0</v>
      </c>
      <c r="T36" s="97">
        <f>IF(P36&gt;0,3,0)</f>
        <v>3</v>
      </c>
      <c r="U36" s="90"/>
      <c r="V36" s="90">
        <v>21</v>
      </c>
      <c r="W36" s="98">
        <v>0</v>
      </c>
      <c r="X36" s="99">
        <f>IF(W36&gt;0,W$5-W36+1,0)</f>
        <v>0</v>
      </c>
      <c r="Y36" s="100">
        <f>X36*Y$5</f>
        <v>0</v>
      </c>
      <c r="Z36" s="101"/>
      <c r="AA36" s="99"/>
      <c r="AB36" s="90"/>
      <c r="AC36" s="99"/>
      <c r="AD36" s="107">
        <v>25</v>
      </c>
      <c r="AE36" s="99"/>
      <c r="AF36" s="99"/>
      <c r="AG36" s="102"/>
      <c r="AH36" s="103">
        <f>MAX(Z36:AG36)</f>
        <v>25</v>
      </c>
      <c r="AI36" s="100">
        <f>AH36*AI$5</f>
        <v>12.5</v>
      </c>
      <c r="AJ36" s="101"/>
      <c r="AK36" s="102">
        <f>AA36*AK$3</f>
        <v>0</v>
      </c>
      <c r="AL36" s="102">
        <f>AB36*AL$3</f>
        <v>0</v>
      </c>
      <c r="AM36" s="102">
        <f>AC36*AM$3</f>
        <v>0</v>
      </c>
      <c r="AN36" s="102">
        <f>AD36*AN$3</f>
        <v>25</v>
      </c>
      <c r="AO36" s="102">
        <f>AE36*AO$3</f>
        <v>0</v>
      </c>
      <c r="AP36" s="102">
        <f>AF36*AP$3</f>
        <v>0</v>
      </c>
      <c r="AQ36" s="102">
        <f>AG36*AQ$3</f>
        <v>0</v>
      </c>
      <c r="AR36" s="103">
        <f>MAX(AJ36:AQ36)</f>
        <v>25</v>
      </c>
      <c r="AS36" s="100">
        <f>AR36*AS$5</f>
        <v>12.5</v>
      </c>
      <c r="AY36" s="2"/>
      <c r="AZ36" s="2"/>
      <c r="BA36" s="2"/>
    </row>
    <row r="37" spans="1:46" s="104" customFormat="1" ht="15.75" customHeight="1">
      <c r="A37" s="85">
        <f>A36+1</f>
        <v>31</v>
      </c>
      <c r="B37" s="86" t="s">
        <v>84</v>
      </c>
      <c r="C37" s="51" t="s">
        <v>45</v>
      </c>
      <c r="D37" s="87" t="s">
        <v>46</v>
      </c>
      <c r="E37" s="87" t="s">
        <v>47</v>
      </c>
      <c r="F37" s="88">
        <f>IF(G37&lt;1943,"L",IF(G37&lt;1948,"SM",IF(G37&lt;1958,"M",IF(G37&gt;2003,"J",""))))</f>
      </c>
      <c r="G37" s="87">
        <v>1959</v>
      </c>
      <c r="H37" s="89"/>
      <c r="I37" s="89">
        <f>IF(U37&lt;&gt;"",I$5-U37+1,"")</f>
        <v>57</v>
      </c>
      <c r="J37" s="90"/>
      <c r="K37" s="91">
        <f>IF(V37&lt;&gt;"",(K$5-V37+1)*1.5,"")</f>
        <v>54</v>
      </c>
      <c r="L37" s="92">
        <f>X37</f>
        <v>0</v>
      </c>
      <c r="M37" s="93">
        <f>Y37</f>
        <v>0</v>
      </c>
      <c r="N37" s="94">
        <f>AH37</f>
        <v>3</v>
      </c>
      <c r="O37" s="94">
        <f>AI37</f>
        <v>1.5</v>
      </c>
      <c r="P37" s="93">
        <f>SUM(H37:K37)</f>
        <v>111</v>
      </c>
      <c r="Q37" s="95">
        <f>SUM(H37:K37)+MAX(M37,AS37)</f>
        <v>112.5</v>
      </c>
      <c r="R37" s="96">
        <f>Q37+MAX(S37,T37)</f>
        <v>115.5</v>
      </c>
      <c r="S37" s="97">
        <f>IF(L37&gt;0,3,0)</f>
        <v>0</v>
      </c>
      <c r="T37" s="97">
        <f>IF(P37&gt;0,3,0)</f>
        <v>3</v>
      </c>
      <c r="U37" s="90">
        <v>26</v>
      </c>
      <c r="V37" s="90">
        <v>37</v>
      </c>
      <c r="W37" s="98">
        <v>0</v>
      </c>
      <c r="X37" s="99">
        <f>IF(W37&gt;0,W$5-W37+1,0)</f>
        <v>0</v>
      </c>
      <c r="Y37" s="100">
        <f>X37*Y$5</f>
        <v>0</v>
      </c>
      <c r="Z37" s="101"/>
      <c r="AA37" s="99">
        <v>3</v>
      </c>
      <c r="AB37" s="90"/>
      <c r="AC37" s="99"/>
      <c r="AD37" s="110"/>
      <c r="AE37" s="99"/>
      <c r="AF37" s="99"/>
      <c r="AG37" s="102"/>
      <c r="AH37" s="103">
        <f>MAX(Z37:AG37)</f>
        <v>3</v>
      </c>
      <c r="AI37" s="100">
        <f>AH37*AI$5</f>
        <v>1.5</v>
      </c>
      <c r="AJ37" s="101"/>
      <c r="AK37" s="102">
        <f>AA37*AK$3</f>
        <v>3</v>
      </c>
      <c r="AL37" s="102">
        <f>AB37*AL$3</f>
        <v>0</v>
      </c>
      <c r="AM37" s="102">
        <f>AC37*AM$3</f>
        <v>0</v>
      </c>
      <c r="AN37" s="102">
        <f>AD37*AN$3</f>
        <v>0</v>
      </c>
      <c r="AO37" s="102">
        <f>AE37*AO$3</f>
        <v>0</v>
      </c>
      <c r="AP37" s="102">
        <f>AF37*AP$3</f>
        <v>0</v>
      </c>
      <c r="AQ37" s="102">
        <f>AG37*AQ$3</f>
        <v>0</v>
      </c>
      <c r="AR37" s="103">
        <f>MAX(AJ37:AQ37)</f>
        <v>3</v>
      </c>
      <c r="AS37" s="100">
        <f>AR37*AS$5</f>
        <v>1.5</v>
      </c>
      <c r="AT37" s="2"/>
    </row>
    <row r="38" spans="1:50" ht="15.75" customHeight="1">
      <c r="A38" s="85">
        <f>A37+1</f>
        <v>32</v>
      </c>
      <c r="B38" s="86" t="s">
        <v>85</v>
      </c>
      <c r="C38" s="51" t="s">
        <v>86</v>
      </c>
      <c r="D38" s="87" t="s">
        <v>46</v>
      </c>
      <c r="E38" s="87" t="s">
        <v>47</v>
      </c>
      <c r="F38" s="88">
        <f>IF(G38&lt;1943,"L",IF(G38&lt;1948,"SM",IF(G38&lt;1958,"M",IF(G38&gt;2003,"J",""))))</f>
      </c>
      <c r="G38" s="87">
        <v>1990</v>
      </c>
      <c r="H38" s="89">
        <v>16</v>
      </c>
      <c r="I38" s="89">
        <f>IF(U38&lt;&gt;"",I$5-U38+1,"")</f>
      </c>
      <c r="J38" s="90"/>
      <c r="K38" s="91">
        <f>IF(V38&lt;&gt;"",(K$5-V38+1)*1.5,"")</f>
        <v>72</v>
      </c>
      <c r="L38" s="92">
        <f>X38</f>
        <v>0</v>
      </c>
      <c r="M38" s="93">
        <f>Y38</f>
        <v>0</v>
      </c>
      <c r="N38" s="125"/>
      <c r="O38" s="94">
        <f>AI38</f>
        <v>6.5</v>
      </c>
      <c r="P38" s="93">
        <f>SUM(H38:K38)</f>
        <v>88</v>
      </c>
      <c r="Q38" s="95">
        <f>SUM(H38:K38)+MAX(M38,AS38)</f>
        <v>107.5</v>
      </c>
      <c r="R38" s="96">
        <f>Q38+MAX(S38,T38)</f>
        <v>110.5</v>
      </c>
      <c r="S38" s="97">
        <f>IF(L38&gt;0,3,0)</f>
        <v>0</v>
      </c>
      <c r="T38" s="97">
        <f>IF(P38&gt;0,3,0)</f>
        <v>3</v>
      </c>
      <c r="U38" s="90"/>
      <c r="V38" s="90">
        <v>25</v>
      </c>
      <c r="W38" s="98">
        <v>0</v>
      </c>
      <c r="X38" s="99"/>
      <c r="Y38" s="100">
        <f>X38*Y$5</f>
        <v>0</v>
      </c>
      <c r="Z38" s="101"/>
      <c r="AA38" s="99"/>
      <c r="AB38" s="90"/>
      <c r="AC38" s="99"/>
      <c r="AD38" s="107"/>
      <c r="AE38" s="99"/>
      <c r="AF38" s="99"/>
      <c r="AG38" s="102">
        <v>13</v>
      </c>
      <c r="AH38" s="103">
        <f>MAX(Z38:AG38)</f>
        <v>13</v>
      </c>
      <c r="AI38" s="100">
        <f>AH38*AI$5</f>
        <v>6.5</v>
      </c>
      <c r="AJ38" s="101"/>
      <c r="AK38" s="102">
        <f>AA38*AK$3</f>
        <v>0</v>
      </c>
      <c r="AL38" s="102">
        <f>AB38*AL$3</f>
        <v>0</v>
      </c>
      <c r="AM38" s="102">
        <f>AC38*AM$3</f>
        <v>0</v>
      </c>
      <c r="AN38" s="102">
        <f>AD38*AN$3</f>
        <v>0</v>
      </c>
      <c r="AO38" s="102">
        <f>AE38*AO$3</f>
        <v>0</v>
      </c>
      <c r="AP38" s="102">
        <f>AF38*AP$3</f>
        <v>0</v>
      </c>
      <c r="AQ38" s="102">
        <f>AG38*AQ$3</f>
        <v>39</v>
      </c>
      <c r="AR38" s="103">
        <f>MAX(AJ38:AQ38)</f>
        <v>39</v>
      </c>
      <c r="AS38" s="100">
        <f>AR38*AS$5</f>
        <v>19.5</v>
      </c>
      <c r="AU38" s="104"/>
      <c r="AV38" s="104"/>
      <c r="AW38" s="104"/>
      <c r="AX38" s="104"/>
    </row>
    <row r="39" spans="1:53" s="108" customFormat="1" ht="15.75" customHeight="1">
      <c r="A39" s="85">
        <f>A38+1</f>
        <v>33</v>
      </c>
      <c r="B39" s="86" t="s">
        <v>87</v>
      </c>
      <c r="C39" s="51" t="s">
        <v>56</v>
      </c>
      <c r="D39" s="87" t="s">
        <v>46</v>
      </c>
      <c r="E39" s="87" t="s">
        <v>47</v>
      </c>
      <c r="F39" s="88">
        <f>IF(G39&lt;1942,"L",IF(G39&lt;1947,"SM",IF(G39&lt;1957,"M",IF(G39&gt;2002,"J",""))))</f>
      </c>
      <c r="G39" s="87">
        <v>1968</v>
      </c>
      <c r="H39" s="89">
        <v>3</v>
      </c>
      <c r="I39" s="89">
        <f>IF(U39&lt;&gt;"",I$5-U39+1,"")</f>
        <v>41</v>
      </c>
      <c r="J39" s="90"/>
      <c r="K39" s="91">
        <f>IF(V39&lt;&gt;"",(K$5-V39+1)*1.5,"")</f>
        <v>43.5</v>
      </c>
      <c r="L39" s="92">
        <f>X39</f>
        <v>0</v>
      </c>
      <c r="M39" s="93">
        <f>Y39</f>
        <v>0</v>
      </c>
      <c r="N39" s="125"/>
      <c r="O39" s="94">
        <f>AI39</f>
        <v>16</v>
      </c>
      <c r="P39" s="93">
        <f>SUM(H39:K39)</f>
        <v>87.5</v>
      </c>
      <c r="Q39" s="95">
        <f>SUM(H39:K39)+MAX(M39,AS39)</f>
        <v>103.5</v>
      </c>
      <c r="R39" s="96">
        <f>Q39+MAX(S39,T39)</f>
        <v>106.5</v>
      </c>
      <c r="S39" s="97">
        <f>IF(L39&gt;0,3,0)</f>
        <v>0</v>
      </c>
      <c r="T39" s="97">
        <f>IF(P39&gt;0,3,0)</f>
        <v>3</v>
      </c>
      <c r="U39" s="90">
        <v>42</v>
      </c>
      <c r="V39" s="90">
        <v>44</v>
      </c>
      <c r="W39" s="98">
        <v>0</v>
      </c>
      <c r="X39" s="99">
        <f>IF(W39&gt;0,W$5-W39+1,0)</f>
        <v>0</v>
      </c>
      <c r="Y39" s="100">
        <f>X39*Y$5</f>
        <v>0</v>
      </c>
      <c r="Z39" s="101"/>
      <c r="AA39" s="99"/>
      <c r="AB39" s="90"/>
      <c r="AC39" s="99"/>
      <c r="AD39" s="107">
        <v>32</v>
      </c>
      <c r="AE39" s="99"/>
      <c r="AF39" s="99"/>
      <c r="AG39" s="102"/>
      <c r="AH39" s="103">
        <f>MAX(Z39:AG39)</f>
        <v>32</v>
      </c>
      <c r="AI39" s="100">
        <f>AH39*AI$5</f>
        <v>16</v>
      </c>
      <c r="AJ39" s="101"/>
      <c r="AK39" s="102">
        <f>AA39*AK$3</f>
        <v>0</v>
      </c>
      <c r="AL39" s="102">
        <f>AB39*AL$3</f>
        <v>0</v>
      </c>
      <c r="AM39" s="102">
        <f>AC39*AM$3</f>
        <v>0</v>
      </c>
      <c r="AN39" s="102">
        <f>AD39*AN$3</f>
        <v>32</v>
      </c>
      <c r="AO39" s="102">
        <f>AE39*AO$3</f>
        <v>0</v>
      </c>
      <c r="AP39" s="102">
        <f>AF39*AP$3</f>
        <v>0</v>
      </c>
      <c r="AQ39" s="102">
        <f>AG39*AQ$3</f>
        <v>0</v>
      </c>
      <c r="AR39" s="103">
        <f>MAX(AJ39:AQ39)</f>
        <v>32</v>
      </c>
      <c r="AS39" s="100">
        <f>AR39*AS$5</f>
        <v>16</v>
      </c>
      <c r="AT39" s="104"/>
      <c r="AU39" s="2"/>
      <c r="AV39" s="104"/>
      <c r="AW39" s="104"/>
      <c r="AX39" s="104"/>
      <c r="AY39" s="124"/>
      <c r="AZ39" s="124"/>
      <c r="BA39" s="124"/>
    </row>
    <row r="40" spans="1:53" s="108" customFormat="1" ht="15.75" customHeight="1">
      <c r="A40" s="85">
        <f>A39+1</f>
        <v>34</v>
      </c>
      <c r="B40" s="86" t="s">
        <v>88</v>
      </c>
      <c r="C40" s="51" t="s">
        <v>71</v>
      </c>
      <c r="D40" s="87" t="s">
        <v>46</v>
      </c>
      <c r="E40" s="87" t="s">
        <v>47</v>
      </c>
      <c r="F40" s="88">
        <f>IF(G40&lt;1943,"L",IF(G40&lt;1948,"SM",IF(G40&lt;1958,"M",IF(G40&gt;2003,"J",""))))</f>
      </c>
      <c r="G40" s="87">
        <v>1963</v>
      </c>
      <c r="H40" s="89"/>
      <c r="I40" s="89">
        <f>IF(U40&lt;&gt;"",I$5-U40+1,"")</f>
      </c>
      <c r="J40" s="90"/>
      <c r="K40" s="91">
        <f>IF(V40&lt;&gt;"",(K$5-V40+1)*1.5,"")</f>
        <v>102</v>
      </c>
      <c r="L40" s="92">
        <f>X40</f>
        <v>0</v>
      </c>
      <c r="M40" s="93">
        <f>Y40</f>
        <v>0</v>
      </c>
      <c r="N40" s="94">
        <f>AH40</f>
        <v>0</v>
      </c>
      <c r="O40" s="94">
        <f>AI40</f>
        <v>0</v>
      </c>
      <c r="P40" s="93">
        <f>SUM(H40:K40)</f>
        <v>102</v>
      </c>
      <c r="Q40" s="95">
        <f>SUM(H40:K40)+MAX(M40,AS40)</f>
        <v>102</v>
      </c>
      <c r="R40" s="96">
        <f>Q40+MAX(S40,T40)</f>
        <v>105</v>
      </c>
      <c r="S40" s="97">
        <f>IF(L40&gt;0,3,0)</f>
        <v>0</v>
      </c>
      <c r="T40" s="97">
        <f>IF(P40&gt;0,3,0)</f>
        <v>3</v>
      </c>
      <c r="U40" s="90"/>
      <c r="V40" s="90">
        <v>5</v>
      </c>
      <c r="W40" s="98">
        <v>0</v>
      </c>
      <c r="X40" s="99">
        <f>IF(W40&gt;0,W$5-W40+1,0)</f>
        <v>0</v>
      </c>
      <c r="Y40" s="100">
        <f>X40*Y$5</f>
        <v>0</v>
      </c>
      <c r="Z40" s="101"/>
      <c r="AA40" s="99"/>
      <c r="AB40" s="90"/>
      <c r="AC40" s="99"/>
      <c r="AD40" s="101"/>
      <c r="AE40" s="99"/>
      <c r="AF40" s="99"/>
      <c r="AG40" s="102"/>
      <c r="AH40" s="103">
        <f>MAX(Z40:AG40)</f>
        <v>0</v>
      </c>
      <c r="AI40" s="100">
        <f>AH40*AI$5</f>
        <v>0</v>
      </c>
      <c r="AJ40" s="101"/>
      <c r="AK40" s="102">
        <f>AA40*AK$3</f>
        <v>0</v>
      </c>
      <c r="AL40" s="102">
        <f>AB40*AL$3</f>
        <v>0</v>
      </c>
      <c r="AM40" s="102">
        <f>AC40*AM$3</f>
        <v>0</v>
      </c>
      <c r="AN40" s="102">
        <f>AD40*AN$3</f>
        <v>0</v>
      </c>
      <c r="AO40" s="102">
        <f>AE40*AO$3</f>
        <v>0</v>
      </c>
      <c r="AP40" s="102">
        <f>AF40*AP$3</f>
        <v>0</v>
      </c>
      <c r="AQ40" s="102">
        <f>AG40*AQ$3</f>
        <v>0</v>
      </c>
      <c r="AR40" s="103">
        <f>MAX(AJ40:AQ40)</f>
        <v>0</v>
      </c>
      <c r="AS40" s="100">
        <f>AR40*AS$5</f>
        <v>0</v>
      </c>
      <c r="AT40" s="104"/>
      <c r="AU40" s="2"/>
      <c r="AV40" s="104"/>
      <c r="AW40" s="104"/>
      <c r="AX40" s="104"/>
      <c r="AY40" s="124"/>
      <c r="AZ40" s="124"/>
      <c r="BA40" s="124"/>
    </row>
    <row r="41" spans="1:45" s="104" customFormat="1" ht="15.75" customHeight="1">
      <c r="A41" s="85">
        <f>A40+1</f>
        <v>35</v>
      </c>
      <c r="B41" s="105" t="s">
        <v>89</v>
      </c>
      <c r="C41" s="51" t="s">
        <v>52</v>
      </c>
      <c r="D41" s="87" t="s">
        <v>46</v>
      </c>
      <c r="E41" s="87" t="s">
        <v>47</v>
      </c>
      <c r="F41" s="88">
        <f>IF(G41&lt;1942,"L",IF(G41&lt;1947,"SM",IF(G41&lt;1957,"M",IF(G41&gt;2002,"J",""))))</f>
      </c>
      <c r="G41" s="87">
        <v>1968</v>
      </c>
      <c r="H41" s="89"/>
      <c r="I41" s="89">
        <f>IF(U41&lt;&gt;"",I$5-U41+1,"")</f>
      </c>
      <c r="J41" s="99"/>
      <c r="K41" s="91">
        <f>IF(V41&lt;&gt;"",(K$5-V41+1)*1.5,"")</f>
        <v>100.5</v>
      </c>
      <c r="L41" s="92">
        <f>X41</f>
        <v>0</v>
      </c>
      <c r="M41" s="93">
        <f>Y41</f>
        <v>0</v>
      </c>
      <c r="N41" s="94">
        <f>AH41</f>
        <v>1</v>
      </c>
      <c r="O41" s="94">
        <f>AI41</f>
        <v>0.5</v>
      </c>
      <c r="P41" s="93">
        <f>SUM(H41:K41)</f>
        <v>100.5</v>
      </c>
      <c r="Q41" s="95">
        <f>SUM(H41:K41)+MAX(M41,AS41)</f>
        <v>102</v>
      </c>
      <c r="R41" s="96">
        <f>Q41+MAX(S41,T41)</f>
        <v>105</v>
      </c>
      <c r="S41" s="97">
        <f>IF(L41&gt;0,3,0)</f>
        <v>0</v>
      </c>
      <c r="T41" s="97">
        <f>IF(P41&gt;0,3,0)</f>
        <v>3</v>
      </c>
      <c r="U41" s="90"/>
      <c r="V41" s="90">
        <v>6</v>
      </c>
      <c r="W41" s="98">
        <v>0</v>
      </c>
      <c r="X41" s="99"/>
      <c r="Y41" s="100">
        <f>X41*Y$5</f>
        <v>0</v>
      </c>
      <c r="Z41" s="101">
        <v>1</v>
      </c>
      <c r="AA41" s="102"/>
      <c r="AB41" s="99">
        <v>1</v>
      </c>
      <c r="AC41" s="99"/>
      <c r="AD41" s="116"/>
      <c r="AE41" s="99"/>
      <c r="AF41" s="99"/>
      <c r="AG41" s="102"/>
      <c r="AH41" s="103">
        <f>MAX(Z41:AG41)</f>
        <v>1</v>
      </c>
      <c r="AI41" s="100">
        <f>AH41*AI$5</f>
        <v>0.5</v>
      </c>
      <c r="AJ41" s="101">
        <v>1</v>
      </c>
      <c r="AK41" s="102">
        <f>AA41*AK$3</f>
        <v>0</v>
      </c>
      <c r="AL41" s="102">
        <f>AB41*AL$3</f>
        <v>3</v>
      </c>
      <c r="AM41" s="102">
        <f>AC41*AM$3</f>
        <v>0</v>
      </c>
      <c r="AN41" s="102">
        <f>AD41*AN$3</f>
        <v>0</v>
      </c>
      <c r="AO41" s="102">
        <f>AE41*AO$3</f>
        <v>0</v>
      </c>
      <c r="AP41" s="102">
        <f>AF41*AP$3</f>
        <v>0</v>
      </c>
      <c r="AQ41" s="102">
        <f>AG41*AQ$3</f>
        <v>0</v>
      </c>
      <c r="AR41" s="103">
        <f>MAX(AJ41:AQ41)</f>
        <v>3</v>
      </c>
      <c r="AS41" s="100">
        <f>AR41*AS$5</f>
        <v>1.5</v>
      </c>
    </row>
    <row r="42" spans="1:47" s="104" customFormat="1" ht="15.75" customHeight="1">
      <c r="A42" s="85">
        <f>A41+1</f>
        <v>36</v>
      </c>
      <c r="B42" s="105" t="s">
        <v>90</v>
      </c>
      <c r="C42" s="51" t="s">
        <v>50</v>
      </c>
      <c r="D42" s="87" t="s">
        <v>46</v>
      </c>
      <c r="E42" s="87" t="s">
        <v>47</v>
      </c>
      <c r="F42" s="88">
        <f>IF(G42&lt;1943,"L",IF(G42&lt;1948,"SM",IF(G42&lt;1958,"M",IF(G42&gt;2003,"J",""))))</f>
      </c>
      <c r="G42" s="87">
        <v>1971</v>
      </c>
      <c r="H42" s="89">
        <v>30</v>
      </c>
      <c r="I42" s="89">
        <f>IF(U42&lt;&gt;"",I$5-U42+1,"")</f>
      </c>
      <c r="J42" s="99"/>
      <c r="K42" s="91">
        <f>IF(V42&lt;&gt;"",(K$5-V42+1)*1.5,"")</f>
        <v>51</v>
      </c>
      <c r="L42" s="92">
        <f>X42</f>
        <v>0</v>
      </c>
      <c r="M42" s="93">
        <f>Y42</f>
        <v>0</v>
      </c>
      <c r="N42" s="94">
        <f>AH42</f>
        <v>41</v>
      </c>
      <c r="O42" s="94">
        <f>AI42</f>
        <v>20.5</v>
      </c>
      <c r="P42" s="93">
        <f>SUM(H42:K42)</f>
        <v>81</v>
      </c>
      <c r="Q42" s="95">
        <f>SUM(H42:K42)+MAX(M42,AS42)</f>
        <v>101.5</v>
      </c>
      <c r="R42" s="96">
        <f>Q42+MAX(S42,T42)</f>
        <v>104.5</v>
      </c>
      <c r="S42" s="97">
        <f>IF(L42&gt;0,3,0)</f>
        <v>0</v>
      </c>
      <c r="T42" s="97">
        <f>IF(P42&gt;0,3,0)</f>
        <v>3</v>
      </c>
      <c r="U42" s="90"/>
      <c r="V42" s="90">
        <v>39</v>
      </c>
      <c r="W42" s="98">
        <v>0</v>
      </c>
      <c r="X42" s="99">
        <f>IF(W42&gt;0,W$5-W42+1,0)</f>
        <v>0</v>
      </c>
      <c r="Y42" s="100">
        <f>X42*Y$5</f>
        <v>0</v>
      </c>
      <c r="Z42" s="101"/>
      <c r="AA42" s="102"/>
      <c r="AB42" s="106"/>
      <c r="AC42" s="99"/>
      <c r="AD42" s="101">
        <v>41</v>
      </c>
      <c r="AE42" s="99"/>
      <c r="AF42" s="99"/>
      <c r="AG42" s="102"/>
      <c r="AH42" s="103">
        <f>MAX(Z42:AG42)</f>
        <v>41</v>
      </c>
      <c r="AI42" s="100">
        <f>AH42*AI$5</f>
        <v>20.5</v>
      </c>
      <c r="AJ42" s="101"/>
      <c r="AK42" s="102">
        <f>AA42*AK$3</f>
        <v>0</v>
      </c>
      <c r="AL42" s="102">
        <f>AB42*AL$3</f>
        <v>0</v>
      </c>
      <c r="AM42" s="102">
        <f>AC42*AM$3</f>
        <v>0</v>
      </c>
      <c r="AN42" s="102">
        <f>AD42*AN$3</f>
        <v>41</v>
      </c>
      <c r="AO42" s="102">
        <f>AE42*AO$3</f>
        <v>0</v>
      </c>
      <c r="AP42" s="102">
        <f>AF42*AP$3</f>
        <v>0</v>
      </c>
      <c r="AQ42" s="102">
        <f>AG42*AQ$3</f>
        <v>0</v>
      </c>
      <c r="AR42" s="103">
        <f>MAX(AJ42:AQ42)</f>
        <v>41</v>
      </c>
      <c r="AS42" s="100">
        <f>AR42*AS$5</f>
        <v>20.5</v>
      </c>
      <c r="AU42" s="108"/>
    </row>
    <row r="43" spans="1:50" s="104" customFormat="1" ht="15.75" customHeight="1">
      <c r="A43" s="85">
        <f>A42+1</f>
        <v>37</v>
      </c>
      <c r="B43" s="86" t="s">
        <v>91</v>
      </c>
      <c r="C43" s="51" t="s">
        <v>52</v>
      </c>
      <c r="D43" s="87" t="s">
        <v>46</v>
      </c>
      <c r="E43" s="87" t="s">
        <v>47</v>
      </c>
      <c r="F43" s="88" t="str">
        <f>IF(G43&lt;1942,"L",IF(G43&lt;1947,"SM",IF(G43&lt;1957,"M",IF(G43&gt;2002,"J",""))))</f>
        <v>J</v>
      </c>
      <c r="G43" s="87">
        <v>2003</v>
      </c>
      <c r="H43" s="89"/>
      <c r="I43" s="89">
        <f>IF(U43&lt;&gt;"",I$5-U43+1,"")</f>
      </c>
      <c r="J43" s="90"/>
      <c r="K43" s="91">
        <f>IF(V43&lt;&gt;"",(K$5-V43+1)*1.5,"")</f>
        <v>96</v>
      </c>
      <c r="L43" s="92">
        <f>X43</f>
        <v>0</v>
      </c>
      <c r="M43" s="93">
        <f>Y43</f>
        <v>0</v>
      </c>
      <c r="N43" s="125"/>
      <c r="O43" s="94">
        <f>AI43</f>
        <v>2</v>
      </c>
      <c r="P43" s="93">
        <f>SUM(H43:K43)</f>
        <v>96</v>
      </c>
      <c r="Q43" s="95">
        <f>SUM(H43:K43)+MAX(M43,AS43)</f>
        <v>100</v>
      </c>
      <c r="R43" s="96">
        <f>Q43+MAX(S43,T43)</f>
        <v>103</v>
      </c>
      <c r="S43" s="97">
        <f>IF(L43&gt;0,3,0)</f>
        <v>0</v>
      </c>
      <c r="T43" s="97">
        <f>IF(P43&gt;0,3,0)</f>
        <v>3</v>
      </c>
      <c r="U43" s="90"/>
      <c r="V43" s="90">
        <v>9</v>
      </c>
      <c r="W43" s="98">
        <v>0</v>
      </c>
      <c r="X43" s="99">
        <f>IF(W43&gt;0,W$5-W43+1,0)</f>
        <v>0</v>
      </c>
      <c r="Y43" s="100">
        <f>X43*Y$5</f>
        <v>0</v>
      </c>
      <c r="Z43" s="101"/>
      <c r="AA43" s="99"/>
      <c r="AB43" s="90"/>
      <c r="AC43" s="99">
        <v>4</v>
      </c>
      <c r="AD43" s="107"/>
      <c r="AE43" s="99"/>
      <c r="AF43" s="99"/>
      <c r="AG43" s="102"/>
      <c r="AH43" s="103">
        <f>MAX(Z43:AG43)</f>
        <v>4</v>
      </c>
      <c r="AI43" s="100">
        <f>AH43*AI$5</f>
        <v>2</v>
      </c>
      <c r="AJ43" s="101"/>
      <c r="AK43" s="102">
        <f>AA43*AK$3</f>
        <v>0</v>
      </c>
      <c r="AL43" s="102">
        <f>AB43*AL$3</f>
        <v>0</v>
      </c>
      <c r="AM43" s="102">
        <f>AC43*AM$3</f>
        <v>8</v>
      </c>
      <c r="AN43" s="102">
        <f>AD43*AN$3</f>
        <v>0</v>
      </c>
      <c r="AO43" s="102">
        <f>AE43*AO$3</f>
        <v>0</v>
      </c>
      <c r="AP43" s="102">
        <f>AF43*AP$3</f>
        <v>0</v>
      </c>
      <c r="AQ43" s="102">
        <f>AG43*AQ$3</f>
        <v>0</v>
      </c>
      <c r="AR43" s="103">
        <f>MAX(AJ43:AQ43)</f>
        <v>8</v>
      </c>
      <c r="AS43" s="100">
        <f>AR43*AS$5</f>
        <v>4</v>
      </c>
      <c r="AT43" s="2"/>
      <c r="AV43" s="2"/>
      <c r="AW43" s="2"/>
      <c r="AX43" s="2"/>
    </row>
    <row r="44" spans="1:45" s="104" customFormat="1" ht="15.75" customHeight="1">
      <c r="A44" s="85">
        <f>A43+1</f>
        <v>38</v>
      </c>
      <c r="B44" s="86" t="s">
        <v>92</v>
      </c>
      <c r="C44" s="51" t="s">
        <v>45</v>
      </c>
      <c r="D44" s="87" t="s">
        <v>46</v>
      </c>
      <c r="E44" s="87" t="s">
        <v>47</v>
      </c>
      <c r="F44" s="88" t="str">
        <f>IF(G44&lt;1943,"L",IF(G44&lt;1948,"SM",IF(G44&lt;1958,"M",IF(G44&gt;2003,"J",""))))</f>
        <v>M</v>
      </c>
      <c r="G44" s="87">
        <v>1955</v>
      </c>
      <c r="H44" s="89"/>
      <c r="I44" s="89">
        <f>IF(U44&lt;&gt;"",I$5-U44+1,"")</f>
        <v>46</v>
      </c>
      <c r="J44" s="90"/>
      <c r="K44" s="91">
        <f>IF(V44&lt;&gt;"",(K$5-V44+1)*1.5,"")</f>
        <v>40.5</v>
      </c>
      <c r="L44" s="92">
        <f>X44</f>
        <v>0</v>
      </c>
      <c r="M44" s="93">
        <f>Y44</f>
        <v>0</v>
      </c>
      <c r="N44" s="94">
        <f>AH44</f>
        <v>26</v>
      </c>
      <c r="O44" s="94">
        <f>AI44</f>
        <v>13</v>
      </c>
      <c r="P44" s="93">
        <f>SUM(H44:K44)</f>
        <v>86.5</v>
      </c>
      <c r="Q44" s="95">
        <f>SUM(H44:K44)+MAX(M44,AS44)</f>
        <v>99.5</v>
      </c>
      <c r="R44" s="96">
        <f>Q44+MAX(S44,T44)</f>
        <v>102.5</v>
      </c>
      <c r="S44" s="97">
        <f>IF(L44&gt;0,3,0)</f>
        <v>0</v>
      </c>
      <c r="T44" s="97">
        <f>IF(P44&gt;0,3,0)</f>
        <v>3</v>
      </c>
      <c r="U44" s="90">
        <v>37</v>
      </c>
      <c r="V44" s="90">
        <v>46</v>
      </c>
      <c r="W44" s="98">
        <v>0</v>
      </c>
      <c r="X44" s="102">
        <f>IF(W44&gt;0,W$5-W44+1,0)</f>
        <v>0</v>
      </c>
      <c r="Y44" s="100">
        <f>X44*Y$5</f>
        <v>0</v>
      </c>
      <c r="Z44" s="101"/>
      <c r="AA44" s="99">
        <v>26</v>
      </c>
      <c r="AB44" s="90"/>
      <c r="AC44" s="99"/>
      <c r="AD44" s="99">
        <v>15</v>
      </c>
      <c r="AE44" s="99"/>
      <c r="AF44" s="99"/>
      <c r="AG44" s="102"/>
      <c r="AH44" s="103">
        <f>MAX(Z44:AG44)</f>
        <v>26</v>
      </c>
      <c r="AI44" s="100">
        <f>AH44*AI$5</f>
        <v>13</v>
      </c>
      <c r="AJ44" s="101"/>
      <c r="AK44" s="102">
        <f>AA44*AK$3</f>
        <v>26</v>
      </c>
      <c r="AL44" s="102">
        <f>AB44*AL$3</f>
        <v>0</v>
      </c>
      <c r="AM44" s="102">
        <f>AC44*AM$3</f>
        <v>0</v>
      </c>
      <c r="AN44" s="102">
        <f>AD44*AN$3</f>
        <v>15</v>
      </c>
      <c r="AO44" s="102">
        <f>AE44*AO$3</f>
        <v>0</v>
      </c>
      <c r="AP44" s="102">
        <f>AF44*AP$3</f>
        <v>0</v>
      </c>
      <c r="AQ44" s="102">
        <f>AG44*AQ$3</f>
        <v>0</v>
      </c>
      <c r="AR44" s="103">
        <f>MAX(AJ44:AQ44)</f>
        <v>26</v>
      </c>
      <c r="AS44" s="100">
        <f>AR44*AS$5</f>
        <v>13</v>
      </c>
    </row>
    <row r="45" spans="1:53" s="104" customFormat="1" ht="15.75" customHeight="1">
      <c r="A45" s="85">
        <f>A44+1</f>
        <v>39</v>
      </c>
      <c r="B45" s="86" t="s">
        <v>93</v>
      </c>
      <c r="C45" s="51" t="s">
        <v>52</v>
      </c>
      <c r="D45" s="87" t="s">
        <v>46</v>
      </c>
      <c r="E45" s="87" t="s">
        <v>47</v>
      </c>
      <c r="F45" s="88">
        <f>IF(G45&lt;1943,"L",IF(G45&lt;1948,"SM",IF(G45&lt;1958,"M",IF(G45&gt;2003,"J",""))))</f>
      </c>
      <c r="G45" s="87">
        <v>1971</v>
      </c>
      <c r="H45" s="89">
        <v>20</v>
      </c>
      <c r="I45" s="89">
        <f>IF(U45&lt;&gt;"",I$5-U45+1,"")</f>
        <v>22</v>
      </c>
      <c r="J45" s="90">
        <v>18</v>
      </c>
      <c r="K45" s="91">
        <f>IF(V45&lt;&gt;"",(K$5-V45+1)*1.5,"")</f>
        <v>24</v>
      </c>
      <c r="L45" s="92">
        <f>X45</f>
        <v>0</v>
      </c>
      <c r="M45" s="93">
        <f>Y45</f>
        <v>0</v>
      </c>
      <c r="N45" s="94">
        <f>AH45</f>
        <v>29</v>
      </c>
      <c r="O45" s="94">
        <f>AI45</f>
        <v>14.5</v>
      </c>
      <c r="P45" s="93">
        <f>SUM(H45:K45)</f>
        <v>84</v>
      </c>
      <c r="Q45" s="95">
        <f>SUM(H45:K45)+MAX(M45,AS45)</f>
        <v>98.5</v>
      </c>
      <c r="R45" s="96">
        <f>Q45+MAX(S45,T45)</f>
        <v>101.5</v>
      </c>
      <c r="S45" s="97">
        <f>IF(L45&gt;0,3,0)</f>
        <v>0</v>
      </c>
      <c r="T45" s="97">
        <f>IF(P45&gt;0,3,0)</f>
        <v>3</v>
      </c>
      <c r="U45" s="90">
        <v>61</v>
      </c>
      <c r="V45" s="90">
        <v>57</v>
      </c>
      <c r="W45" s="98">
        <v>0</v>
      </c>
      <c r="X45" s="99">
        <f>IF(W45&gt;0,W$5-W45+1,0)</f>
        <v>0</v>
      </c>
      <c r="Y45" s="100">
        <f>X45*Y$5</f>
        <v>0</v>
      </c>
      <c r="Z45" s="101">
        <v>1</v>
      </c>
      <c r="AA45" s="99"/>
      <c r="AB45" s="90"/>
      <c r="AC45" s="99"/>
      <c r="AD45" s="99">
        <v>29</v>
      </c>
      <c r="AE45" s="99"/>
      <c r="AF45" s="99"/>
      <c r="AG45" s="102"/>
      <c r="AH45" s="103">
        <f>MAX(Z45:AG45)</f>
        <v>29</v>
      </c>
      <c r="AI45" s="100">
        <f>AH45*AI$5</f>
        <v>14.5</v>
      </c>
      <c r="AJ45" s="101">
        <v>1</v>
      </c>
      <c r="AK45" s="102">
        <f>AA45*AK$3</f>
        <v>0</v>
      </c>
      <c r="AL45" s="102">
        <f>AB45*AL$3</f>
        <v>0</v>
      </c>
      <c r="AM45" s="102">
        <f>AC45*AM$3</f>
        <v>0</v>
      </c>
      <c r="AN45" s="102">
        <f>AD45*AN$3</f>
        <v>29</v>
      </c>
      <c r="AO45" s="102">
        <f>AE45*AO$3</f>
        <v>0</v>
      </c>
      <c r="AP45" s="102">
        <f>AF45*AP$3</f>
        <v>0</v>
      </c>
      <c r="AQ45" s="102">
        <f>AG45*AQ$3</f>
        <v>0</v>
      </c>
      <c r="AR45" s="103">
        <f>MAX(AJ45:AQ45)</f>
        <v>29</v>
      </c>
      <c r="AS45" s="100">
        <f>AR45*AS$5</f>
        <v>14.5</v>
      </c>
      <c r="AU45" s="2"/>
      <c r="AY45" s="108"/>
      <c r="AZ45" s="108"/>
      <c r="BA45" s="108"/>
    </row>
    <row r="46" spans="1:53" ht="15.75" customHeight="1">
      <c r="A46" s="85">
        <f>A45+1</f>
        <v>40</v>
      </c>
      <c r="B46" s="86" t="s">
        <v>94</v>
      </c>
      <c r="C46" s="51" t="s">
        <v>86</v>
      </c>
      <c r="D46" s="87" t="s">
        <v>46</v>
      </c>
      <c r="E46" s="87" t="s">
        <v>47</v>
      </c>
      <c r="F46" s="88" t="str">
        <f>IF(G46&lt;1942,"L",IF(G46&lt;1947,"SM",IF(G46&lt;1957,"M",IF(G46&gt;2002,"J",""))))</f>
        <v>M</v>
      </c>
      <c r="G46" s="87">
        <v>1949</v>
      </c>
      <c r="H46" s="89">
        <v>15</v>
      </c>
      <c r="I46" s="89">
        <f>IF(U46&lt;&gt;"",I$5-U46+1,"")</f>
      </c>
      <c r="J46" s="90"/>
      <c r="K46" s="91">
        <f>IF(V46&lt;&gt;"",(K$5-V46+1)*1.5,"")</f>
        <v>64.5</v>
      </c>
      <c r="L46" s="92">
        <f>X46</f>
        <v>0</v>
      </c>
      <c r="M46" s="93">
        <f>Y46</f>
        <v>0</v>
      </c>
      <c r="N46" s="125"/>
      <c r="O46" s="94">
        <f>AI46</f>
        <v>4.5</v>
      </c>
      <c r="P46" s="93">
        <f>SUM(H46:K46)</f>
        <v>79.5</v>
      </c>
      <c r="Q46" s="95">
        <f>SUM(H46:K46)+MAX(M46,AS46)</f>
        <v>93</v>
      </c>
      <c r="R46" s="96">
        <f>Q46+MAX(S46,T46)</f>
        <v>96</v>
      </c>
      <c r="S46" s="97">
        <f>IF(L46&gt;0,3,0)</f>
        <v>0</v>
      </c>
      <c r="T46" s="97">
        <f>IF(P46&gt;0,3,0)</f>
        <v>3</v>
      </c>
      <c r="U46" s="90"/>
      <c r="V46" s="90">
        <v>30</v>
      </c>
      <c r="W46" s="98">
        <v>0</v>
      </c>
      <c r="X46" s="99">
        <f>IF(W46&gt;0,W$5-W46+1,0)</f>
        <v>0</v>
      </c>
      <c r="Y46" s="100">
        <f>X46*Y$5</f>
        <v>0</v>
      </c>
      <c r="Z46" s="101"/>
      <c r="AA46" s="99"/>
      <c r="AB46" s="90"/>
      <c r="AC46" s="99"/>
      <c r="AD46" s="107"/>
      <c r="AE46" s="99"/>
      <c r="AF46" s="99"/>
      <c r="AG46" s="102">
        <v>9</v>
      </c>
      <c r="AH46" s="103">
        <f>MAX(Z46:AG46)</f>
        <v>9</v>
      </c>
      <c r="AI46" s="100">
        <f>AH46*AI$5</f>
        <v>4.5</v>
      </c>
      <c r="AJ46" s="101"/>
      <c r="AK46" s="102">
        <f>AA46*AK$3</f>
        <v>0</v>
      </c>
      <c r="AL46" s="102">
        <f>AB46*AL$3</f>
        <v>0</v>
      </c>
      <c r="AM46" s="102">
        <f>AC46*AM$3</f>
        <v>0</v>
      </c>
      <c r="AN46" s="102">
        <f>AD46*AN$3</f>
        <v>0</v>
      </c>
      <c r="AO46" s="102">
        <f>AE46*AO$3</f>
        <v>0</v>
      </c>
      <c r="AP46" s="102">
        <f>AF46*AP$3</f>
        <v>0</v>
      </c>
      <c r="AQ46" s="102">
        <f>AG46*AQ$3</f>
        <v>27</v>
      </c>
      <c r="AR46" s="103">
        <f>MAX(AJ46:AQ46)</f>
        <v>27</v>
      </c>
      <c r="AS46" s="100">
        <f>AR46*AS$5</f>
        <v>13.5</v>
      </c>
      <c r="AT46" s="104"/>
      <c r="AU46" s="104"/>
      <c r="AV46" s="104"/>
      <c r="AW46" s="104"/>
      <c r="AX46" s="104"/>
      <c r="AY46" s="104"/>
      <c r="AZ46" s="104"/>
      <c r="BA46" s="104"/>
    </row>
    <row r="47" spans="1:53" s="104" customFormat="1" ht="15.75" customHeight="1">
      <c r="A47" s="85">
        <f>A46+1</f>
        <v>41</v>
      </c>
      <c r="B47" s="105" t="s">
        <v>95</v>
      </c>
      <c r="C47" s="51" t="s">
        <v>52</v>
      </c>
      <c r="D47" s="87" t="s">
        <v>46</v>
      </c>
      <c r="E47" s="87" t="s">
        <v>47</v>
      </c>
      <c r="F47" s="88" t="str">
        <f>IF(G47&lt;1942,"L",IF(G47&lt;1947,"SM",IF(G47&lt;1957,"M",IF(G47&gt;2002,"J",""))))</f>
        <v>M</v>
      </c>
      <c r="G47" s="87">
        <v>1953</v>
      </c>
      <c r="H47" s="89"/>
      <c r="I47" s="89">
        <f>IF(U47&lt;&gt;"",I$5-U47+1,"")</f>
        <v>59</v>
      </c>
      <c r="J47" s="99">
        <v>13</v>
      </c>
      <c r="K47" s="91">
        <f>IF(V47&lt;&gt;"",(K$5-V47+1)*1.5,"")</f>
      </c>
      <c r="L47" s="92">
        <f>X47</f>
        <v>0</v>
      </c>
      <c r="M47" s="93">
        <f>Y47</f>
        <v>0</v>
      </c>
      <c r="N47" s="94">
        <f>AH47</f>
        <v>21</v>
      </c>
      <c r="O47" s="94">
        <f>AI47</f>
        <v>10.5</v>
      </c>
      <c r="P47" s="93">
        <f>SUM(H47:K47)</f>
        <v>72</v>
      </c>
      <c r="Q47" s="95">
        <f>SUM(H47:K47)+MAX(M47,AS47)</f>
        <v>93</v>
      </c>
      <c r="R47" s="96">
        <f>Q47+MAX(S47,T47)</f>
        <v>96</v>
      </c>
      <c r="S47" s="97">
        <f>IF(L47&gt;0,3,0)</f>
        <v>0</v>
      </c>
      <c r="T47" s="97">
        <f>IF(P47&gt;0,3,0)</f>
        <v>3</v>
      </c>
      <c r="U47" s="90">
        <v>24</v>
      </c>
      <c r="V47" s="90"/>
      <c r="W47" s="98">
        <v>0</v>
      </c>
      <c r="X47" s="102"/>
      <c r="Y47" s="100">
        <f>X47*Y$5</f>
        <v>0</v>
      </c>
      <c r="Z47" s="101"/>
      <c r="AA47" s="99"/>
      <c r="AB47" s="99"/>
      <c r="AC47" s="99">
        <v>21</v>
      </c>
      <c r="AD47" s="99"/>
      <c r="AE47" s="99"/>
      <c r="AF47" s="99"/>
      <c r="AG47" s="102"/>
      <c r="AH47" s="103">
        <f>MAX(Z47:AG47)</f>
        <v>21</v>
      </c>
      <c r="AI47" s="100">
        <f>AH47*AI$5</f>
        <v>10.5</v>
      </c>
      <c r="AJ47" s="101"/>
      <c r="AK47" s="102">
        <f>AA47*AK$3</f>
        <v>0</v>
      </c>
      <c r="AL47" s="102">
        <f>AB47*AL$3</f>
        <v>0</v>
      </c>
      <c r="AM47" s="102">
        <f>AC47*AM$3</f>
        <v>42</v>
      </c>
      <c r="AN47" s="102">
        <f>AD47*AN$3</f>
        <v>0</v>
      </c>
      <c r="AO47" s="102">
        <f>AE47*AO$3</f>
        <v>0</v>
      </c>
      <c r="AP47" s="102">
        <f>AF47*AP$3</f>
        <v>0</v>
      </c>
      <c r="AQ47" s="102">
        <f>AG47*AQ$3</f>
        <v>0</v>
      </c>
      <c r="AR47" s="103">
        <f>MAX(AJ47:AQ47)</f>
        <v>42</v>
      </c>
      <c r="AS47" s="100">
        <f>AR47*AS$5</f>
        <v>21</v>
      </c>
      <c r="AT47" s="108"/>
      <c r="AY47" s="2"/>
      <c r="AZ47" s="2"/>
      <c r="BA47" s="2"/>
    </row>
    <row r="48" spans="1:50" ht="15.75" customHeight="1">
      <c r="A48" s="85">
        <f>A47+1</f>
        <v>42</v>
      </c>
      <c r="B48" s="86" t="s">
        <v>96</v>
      </c>
      <c r="C48" s="51" t="s">
        <v>52</v>
      </c>
      <c r="D48" s="87" t="s">
        <v>46</v>
      </c>
      <c r="E48" s="87" t="s">
        <v>47</v>
      </c>
      <c r="F48" s="88" t="str">
        <f>IF(G48&lt;1943,"L",IF(G48&lt;1948,"SM",IF(G48&lt;1958,"M",IF(G48&gt;2003,"J",""))))</f>
        <v>M</v>
      </c>
      <c r="G48" s="87">
        <v>1957</v>
      </c>
      <c r="H48" s="89"/>
      <c r="I48" s="89">
        <f>IF(U48&lt;&gt;"",I$5-U48+1,"")</f>
        <v>73</v>
      </c>
      <c r="J48" s="90"/>
      <c r="K48" s="91">
        <f>IF(V48&lt;&gt;"",(K$5-V48+1)*1.5,"")</f>
      </c>
      <c r="L48" s="92">
        <f>X48</f>
        <v>39</v>
      </c>
      <c r="M48" s="93">
        <f>Y48</f>
        <v>19.5</v>
      </c>
      <c r="N48" s="94">
        <f>AH48</f>
        <v>30</v>
      </c>
      <c r="O48" s="94">
        <f>AI48</f>
        <v>15</v>
      </c>
      <c r="P48" s="93">
        <f>SUM(H48:K48)</f>
        <v>73</v>
      </c>
      <c r="Q48" s="95">
        <f>SUM(H48:K48)+MAX(M48,AS48)</f>
        <v>92.5</v>
      </c>
      <c r="R48" s="96">
        <f>Q48+MAX(S48,T48)</f>
        <v>95.5</v>
      </c>
      <c r="S48" s="97">
        <f>IF(L48&gt;0,3,0)</f>
        <v>3</v>
      </c>
      <c r="T48" s="97">
        <f>IF(P48&gt;0,3,0)</f>
        <v>3</v>
      </c>
      <c r="U48" s="90">
        <v>10</v>
      </c>
      <c r="V48" s="90"/>
      <c r="W48" s="98">
        <v>1</v>
      </c>
      <c r="X48" s="102">
        <f>IF(W48&gt;0,W$5-W48+1,0)</f>
        <v>39</v>
      </c>
      <c r="Y48" s="100">
        <f>X48*Y$5</f>
        <v>19.5</v>
      </c>
      <c r="Z48" s="101"/>
      <c r="AA48" s="99"/>
      <c r="AB48" s="90"/>
      <c r="AC48" s="99"/>
      <c r="AD48" s="99">
        <v>30</v>
      </c>
      <c r="AE48" s="99"/>
      <c r="AF48" s="99"/>
      <c r="AG48" s="102"/>
      <c r="AH48" s="103">
        <f>MAX(Z48:AG48)</f>
        <v>30</v>
      </c>
      <c r="AI48" s="100">
        <f>AH48*AI$5</f>
        <v>15</v>
      </c>
      <c r="AJ48" s="101"/>
      <c r="AK48" s="102">
        <f>AA48*AK$3</f>
        <v>0</v>
      </c>
      <c r="AL48" s="102">
        <f>AB48*AL$3</f>
        <v>0</v>
      </c>
      <c r="AM48" s="102">
        <f>AC48*AM$3</f>
        <v>0</v>
      </c>
      <c r="AN48" s="102">
        <f>AD48*AN$3</f>
        <v>30</v>
      </c>
      <c r="AO48" s="102">
        <f>AE48*AO$3</f>
        <v>0</v>
      </c>
      <c r="AP48" s="102">
        <f>AF48*AP$3</f>
        <v>0</v>
      </c>
      <c r="AQ48" s="102">
        <f>AG48*AQ$3</f>
        <v>0</v>
      </c>
      <c r="AR48" s="103">
        <f>MAX(AJ48:AQ48)</f>
        <v>30</v>
      </c>
      <c r="AS48" s="100">
        <f>AR48*AS$5</f>
        <v>15</v>
      </c>
      <c r="AT48" s="104"/>
      <c r="AU48" s="104"/>
      <c r="AV48" s="104"/>
      <c r="AW48" s="104"/>
      <c r="AX48" s="104"/>
    </row>
    <row r="49" spans="1:50" s="104" customFormat="1" ht="15.75" customHeight="1">
      <c r="A49" s="85">
        <f>A48+1</f>
        <v>43</v>
      </c>
      <c r="B49" s="86" t="s">
        <v>97</v>
      </c>
      <c r="C49" s="51" t="s">
        <v>52</v>
      </c>
      <c r="D49" s="87" t="s">
        <v>46</v>
      </c>
      <c r="E49" s="87" t="s">
        <v>47</v>
      </c>
      <c r="F49" s="88">
        <f>IF(G49&lt;1943,"L",IF(G49&lt;1948,"SM",IF(G49&lt;1958,"M",IF(G49&gt;2003,"J",""))))</f>
      </c>
      <c r="G49" s="87">
        <v>1958</v>
      </c>
      <c r="H49" s="89"/>
      <c r="I49" s="89">
        <f>IF(U49&lt;&gt;"",I$5-U49+1,"")</f>
        <v>1</v>
      </c>
      <c r="J49" s="90"/>
      <c r="K49" s="91">
        <f>IF(V49&lt;&gt;"",(K$5-V49+1)*1.5,"")</f>
        <v>67.5</v>
      </c>
      <c r="L49" s="92">
        <f>X49</f>
        <v>0</v>
      </c>
      <c r="M49" s="93">
        <f>Y49</f>
        <v>0</v>
      </c>
      <c r="N49" s="94">
        <f>AH49</f>
        <v>47</v>
      </c>
      <c r="O49" s="94">
        <f>AI49</f>
        <v>23.5</v>
      </c>
      <c r="P49" s="93">
        <f>SUM(H49:K49)</f>
        <v>68.5</v>
      </c>
      <c r="Q49" s="95">
        <f>SUM(H49:K49)+MAX(M49,AS49)</f>
        <v>92</v>
      </c>
      <c r="R49" s="96">
        <f>Q49+MAX(S49,T49)</f>
        <v>95</v>
      </c>
      <c r="S49" s="97">
        <f>IF(L49&gt;0,3,0)</f>
        <v>0</v>
      </c>
      <c r="T49" s="97">
        <f>IF(P49&gt;0,3,0)</f>
        <v>3</v>
      </c>
      <c r="U49" s="90">
        <v>82</v>
      </c>
      <c r="V49" s="90">
        <v>28</v>
      </c>
      <c r="W49" s="98">
        <v>0</v>
      </c>
      <c r="X49" s="99">
        <f>IF(W49&gt;0,W$5-W49+1,0)</f>
        <v>0</v>
      </c>
      <c r="Y49" s="100">
        <f>X49*Y$5</f>
        <v>0</v>
      </c>
      <c r="Z49" s="101"/>
      <c r="AA49" s="100"/>
      <c r="AB49" s="90"/>
      <c r="AC49" s="99">
        <v>17</v>
      </c>
      <c r="AD49" s="99">
        <v>47</v>
      </c>
      <c r="AE49" s="99"/>
      <c r="AF49" s="126"/>
      <c r="AG49" s="102"/>
      <c r="AH49" s="103">
        <f>MAX(Z49:AG49)</f>
        <v>47</v>
      </c>
      <c r="AI49" s="100">
        <f>AH49*AI$5</f>
        <v>23.5</v>
      </c>
      <c r="AJ49" s="101"/>
      <c r="AK49" s="102">
        <f>AA49*AK$3</f>
        <v>0</v>
      </c>
      <c r="AL49" s="102">
        <f>AB49*AL$3</f>
        <v>0</v>
      </c>
      <c r="AM49" s="102">
        <f>AC49*AM$3</f>
        <v>34</v>
      </c>
      <c r="AN49" s="102">
        <f>AD49*AN$3</f>
        <v>47</v>
      </c>
      <c r="AO49" s="102">
        <f>AE49*AO$3</f>
        <v>0</v>
      </c>
      <c r="AP49" s="102">
        <f>AF49*AP$3</f>
        <v>0</v>
      </c>
      <c r="AQ49" s="102">
        <f>AG49*AQ$3</f>
        <v>0</v>
      </c>
      <c r="AR49" s="103">
        <f>MAX(AJ49:AQ49)</f>
        <v>47</v>
      </c>
      <c r="AS49" s="100">
        <f>AR49*AS$5</f>
        <v>23.5</v>
      </c>
      <c r="AV49" s="2"/>
      <c r="AW49" s="2"/>
      <c r="AX49" s="2"/>
    </row>
    <row r="50" spans="1:45" s="104" customFormat="1" ht="15.75" customHeight="1">
      <c r="A50" s="85">
        <f>A49+1</f>
        <v>44</v>
      </c>
      <c r="B50" s="86" t="s">
        <v>98</v>
      </c>
      <c r="C50" s="51" t="s">
        <v>45</v>
      </c>
      <c r="D50" s="87" t="s">
        <v>46</v>
      </c>
      <c r="E50" s="87" t="s">
        <v>47</v>
      </c>
      <c r="F50" s="88">
        <f>IF(G50&lt;1943,"L",IF(G50&lt;1948,"SM",IF(G50&lt;1958,"M",IF(G50&gt;2003,"J",""))))</f>
      </c>
      <c r="G50" s="87">
        <v>1971</v>
      </c>
      <c r="H50" s="89"/>
      <c r="I50" s="89">
        <f>IF(U50&lt;&gt;"",I$5-U50+1,"")</f>
        <v>64</v>
      </c>
      <c r="J50" s="90">
        <v>1</v>
      </c>
      <c r="K50" s="91">
        <f>IF(V50&lt;&gt;"",(K$5-V50+1)*1.5,"")</f>
      </c>
      <c r="L50" s="92">
        <f>X50</f>
        <v>0</v>
      </c>
      <c r="M50" s="93">
        <f>Y50</f>
        <v>0</v>
      </c>
      <c r="N50" s="94">
        <f>AH50</f>
        <v>52</v>
      </c>
      <c r="O50" s="94">
        <f>AI50</f>
        <v>26</v>
      </c>
      <c r="P50" s="93">
        <f>SUM(H50:K50)</f>
        <v>65</v>
      </c>
      <c r="Q50" s="95">
        <f>SUM(H50:K50)+MAX(M50,AS50)</f>
        <v>91</v>
      </c>
      <c r="R50" s="96">
        <f>Q50+MAX(S50,T50)</f>
        <v>94</v>
      </c>
      <c r="S50" s="97">
        <f>IF(L50&gt;0,3,0)</f>
        <v>0</v>
      </c>
      <c r="T50" s="97">
        <f>IF(P50&gt;0,3,0)</f>
        <v>3</v>
      </c>
      <c r="U50" s="90">
        <v>19</v>
      </c>
      <c r="V50" s="90"/>
      <c r="W50" s="98">
        <v>0</v>
      </c>
      <c r="X50" s="99">
        <f>IF(W50&gt;0,W$5-W50+1,0)</f>
        <v>0</v>
      </c>
      <c r="Y50" s="100">
        <f>X50*Y$5</f>
        <v>0</v>
      </c>
      <c r="Z50" s="101"/>
      <c r="AA50" s="99">
        <v>52</v>
      </c>
      <c r="AB50" s="90"/>
      <c r="AC50" s="99"/>
      <c r="AD50" s="99">
        <v>46</v>
      </c>
      <c r="AE50" s="99"/>
      <c r="AF50" s="99"/>
      <c r="AG50" s="102"/>
      <c r="AH50" s="103">
        <f>MAX(Z50:AG50)</f>
        <v>52</v>
      </c>
      <c r="AI50" s="100">
        <f>AH50*AI$5</f>
        <v>26</v>
      </c>
      <c r="AJ50" s="101"/>
      <c r="AK50" s="102">
        <f>AA50*AK$3</f>
        <v>52</v>
      </c>
      <c r="AL50" s="102">
        <f>AB50*AL$3</f>
        <v>0</v>
      </c>
      <c r="AM50" s="102">
        <f>AC50*AM$3</f>
        <v>0</v>
      </c>
      <c r="AN50" s="102">
        <f>AD50*AN$3</f>
        <v>46</v>
      </c>
      <c r="AO50" s="102">
        <f>AE50*AO$3</f>
        <v>0</v>
      </c>
      <c r="AP50" s="102">
        <f>AF50*AP$3</f>
        <v>0</v>
      </c>
      <c r="AQ50" s="102">
        <f>AG50*AQ$3</f>
        <v>0</v>
      </c>
      <c r="AR50" s="103">
        <f>MAX(AJ50:AQ50)</f>
        <v>52</v>
      </c>
      <c r="AS50" s="100">
        <f>AR50*AS$5</f>
        <v>26</v>
      </c>
    </row>
    <row r="51" spans="1:50" s="108" customFormat="1" ht="15.75" customHeight="1">
      <c r="A51" s="85">
        <f>A50+1</f>
        <v>45</v>
      </c>
      <c r="B51" s="86" t="s">
        <v>99</v>
      </c>
      <c r="C51" s="51" t="s">
        <v>52</v>
      </c>
      <c r="D51" s="87" t="s">
        <v>46</v>
      </c>
      <c r="E51" s="87" t="s">
        <v>47</v>
      </c>
      <c r="F51" s="88">
        <f>IF(G51&lt;1943,"L",IF(G51&lt;1948,"SM",IF(G51&lt;1958,"M",IF(G51&gt;2003,"J",""))))</f>
      </c>
      <c r="G51" s="87">
        <v>1961</v>
      </c>
      <c r="H51" s="89"/>
      <c r="I51" s="89">
        <f>IF(U51&lt;&gt;"",I$5-U51+1,"")</f>
      </c>
      <c r="J51" s="90"/>
      <c r="K51" s="91">
        <f>IF(V51&lt;&gt;"",(K$5-V51+1)*1.5,"")</f>
        <v>88.5</v>
      </c>
      <c r="L51" s="92">
        <f>X51</f>
        <v>0</v>
      </c>
      <c r="M51" s="93">
        <f>Y51</f>
        <v>0</v>
      </c>
      <c r="N51" s="94">
        <f>AH51</f>
        <v>0</v>
      </c>
      <c r="O51" s="94">
        <f>AI51</f>
        <v>0</v>
      </c>
      <c r="P51" s="93">
        <f>SUM(H51:K51)</f>
        <v>88.5</v>
      </c>
      <c r="Q51" s="95">
        <f>SUM(H51:K51)+MAX(M51,AS51)</f>
        <v>88.5</v>
      </c>
      <c r="R51" s="96">
        <f>Q51+MAX(S51,T51)</f>
        <v>91.5</v>
      </c>
      <c r="S51" s="97">
        <f>IF(L51&gt;0,3,0)</f>
        <v>0</v>
      </c>
      <c r="T51" s="97">
        <f>IF(P51&gt;0,3,0)</f>
        <v>3</v>
      </c>
      <c r="U51" s="90"/>
      <c r="V51" s="90">
        <v>14</v>
      </c>
      <c r="W51" s="98">
        <v>0</v>
      </c>
      <c r="X51" s="99">
        <f>IF(W51&gt;0,W$5-W51+1,0)</f>
        <v>0</v>
      </c>
      <c r="Y51" s="100">
        <f>X51*Y$5</f>
        <v>0</v>
      </c>
      <c r="Z51" s="101"/>
      <c r="AA51" s="99"/>
      <c r="AB51" s="90"/>
      <c r="AC51" s="99"/>
      <c r="AD51" s="110"/>
      <c r="AE51" s="99"/>
      <c r="AF51" s="99"/>
      <c r="AG51" s="102"/>
      <c r="AH51" s="103">
        <f>MAX(Z51:AG51)</f>
        <v>0</v>
      </c>
      <c r="AI51" s="100">
        <f>AH51*AI$5</f>
        <v>0</v>
      </c>
      <c r="AJ51" s="101"/>
      <c r="AK51" s="102">
        <f>AA51*AK$3</f>
        <v>0</v>
      </c>
      <c r="AL51" s="102">
        <f>AB51*AL$3</f>
        <v>0</v>
      </c>
      <c r="AM51" s="102">
        <f>AC51*AM$3</f>
        <v>0</v>
      </c>
      <c r="AN51" s="102">
        <f>AD51*AN$3</f>
        <v>0</v>
      </c>
      <c r="AO51" s="102">
        <f>AE51*AO$3</f>
        <v>0</v>
      </c>
      <c r="AP51" s="102">
        <f>AF51*AP$3</f>
        <v>0</v>
      </c>
      <c r="AQ51" s="102">
        <f>AG51*AQ$3</f>
        <v>0</v>
      </c>
      <c r="AR51" s="103">
        <f>MAX(AJ51:AQ51)</f>
        <v>0</v>
      </c>
      <c r="AS51" s="100">
        <f>AR51*AS$5</f>
        <v>0</v>
      </c>
      <c r="AT51" s="104"/>
      <c r="AU51" s="104"/>
      <c r="AV51" s="104"/>
      <c r="AW51" s="104"/>
      <c r="AX51" s="104"/>
    </row>
    <row r="52" spans="1:53" s="104" customFormat="1" ht="15.75" customHeight="1">
      <c r="A52" s="85">
        <f>A51+1</f>
        <v>46</v>
      </c>
      <c r="B52" s="86" t="s">
        <v>100</v>
      </c>
      <c r="C52" s="51" t="s">
        <v>86</v>
      </c>
      <c r="D52" s="87" t="s">
        <v>46</v>
      </c>
      <c r="E52" s="87" t="s">
        <v>47</v>
      </c>
      <c r="F52" s="88">
        <f>IF(G52&lt;1942,"L",IF(G52&lt;1947,"SM",IF(G52&lt;1957,"M",IF(G52&gt;2002,"J",""))))</f>
      </c>
      <c r="G52" s="87">
        <v>1958</v>
      </c>
      <c r="H52" s="89"/>
      <c r="I52" s="89">
        <f>IF(U52&lt;&gt;"",I$5-U52+1,"")</f>
      </c>
      <c r="J52" s="90"/>
      <c r="K52" s="91">
        <f>IF(V52&lt;&gt;"",(K$5-V52+1)*1.5,"")</f>
        <v>87</v>
      </c>
      <c r="L52" s="92">
        <f>X52</f>
        <v>0</v>
      </c>
      <c r="M52" s="93">
        <f>Y52</f>
        <v>0</v>
      </c>
      <c r="N52" s="125"/>
      <c r="O52" s="94">
        <f>AI52</f>
        <v>0.5</v>
      </c>
      <c r="P52" s="93">
        <f>SUM(H52:K52)</f>
        <v>87</v>
      </c>
      <c r="Q52" s="95">
        <f>SUM(H52:K52)+MAX(M52,AS52)</f>
        <v>88.5</v>
      </c>
      <c r="R52" s="96">
        <f>Q52+MAX(S52,T52)</f>
        <v>91.5</v>
      </c>
      <c r="S52" s="97">
        <f>IF(L52&gt;0,3,0)</f>
        <v>0</v>
      </c>
      <c r="T52" s="97">
        <f>IF(P52&gt;0,3,0)</f>
        <v>3</v>
      </c>
      <c r="U52" s="90"/>
      <c r="V52" s="90">
        <v>15</v>
      </c>
      <c r="W52" s="98">
        <v>0</v>
      </c>
      <c r="X52" s="99">
        <f>IF(W52&gt;0,W$5-W52+1,0)</f>
        <v>0</v>
      </c>
      <c r="Y52" s="100">
        <f>X52*Y$5</f>
        <v>0</v>
      </c>
      <c r="Z52" s="101"/>
      <c r="AA52" s="99"/>
      <c r="AB52" s="90"/>
      <c r="AC52" s="99"/>
      <c r="AD52" s="107"/>
      <c r="AE52" s="99"/>
      <c r="AF52" s="99"/>
      <c r="AG52" s="102">
        <v>1</v>
      </c>
      <c r="AH52" s="103">
        <f>MAX(Z52:AG52)</f>
        <v>1</v>
      </c>
      <c r="AI52" s="100">
        <f>AH52*AI$5</f>
        <v>0.5</v>
      </c>
      <c r="AJ52" s="101"/>
      <c r="AK52" s="102">
        <f>AA52*AK$3</f>
        <v>0</v>
      </c>
      <c r="AL52" s="102">
        <f>AB52*AL$3</f>
        <v>0</v>
      </c>
      <c r="AM52" s="102">
        <f>AC52*AM$3</f>
        <v>0</v>
      </c>
      <c r="AN52" s="102">
        <f>AD52*AN$3</f>
        <v>0</v>
      </c>
      <c r="AO52" s="102">
        <f>AE52*AO$3</f>
        <v>0</v>
      </c>
      <c r="AP52" s="102">
        <f>AF52*AP$3</f>
        <v>0</v>
      </c>
      <c r="AQ52" s="102">
        <f>AG52*AQ$3</f>
        <v>3</v>
      </c>
      <c r="AR52" s="103">
        <f>MAX(AJ52:AQ52)</f>
        <v>3</v>
      </c>
      <c r="AS52" s="100">
        <f>AR52*AS$5</f>
        <v>1.5</v>
      </c>
      <c r="AT52" s="108"/>
      <c r="AU52" s="108"/>
      <c r="AY52" s="2"/>
      <c r="AZ52" s="2"/>
      <c r="BA52" s="2"/>
    </row>
    <row r="53" spans="1:53" ht="15.75" customHeight="1">
      <c r="A53" s="85">
        <f>A52+1</f>
        <v>47</v>
      </c>
      <c r="B53" s="127" t="s">
        <v>101</v>
      </c>
      <c r="C53" s="51" t="s">
        <v>45</v>
      </c>
      <c r="D53" s="128" t="s">
        <v>102</v>
      </c>
      <c r="E53" s="87" t="s">
        <v>47</v>
      </c>
      <c r="F53" s="88">
        <f>IF(G53&lt;1943,"L",IF(G53&lt;1948,"SM",IF(G53&lt;1958,"M",IF(G53&gt;2003,"J",""))))</f>
      </c>
      <c r="G53" s="87">
        <v>1973</v>
      </c>
      <c r="H53" s="89"/>
      <c r="I53" s="89">
        <f>IF(U53&lt;&gt;"",I$5-U53+1,"")</f>
        <v>61</v>
      </c>
      <c r="J53" s="90"/>
      <c r="K53" s="91">
        <f>IF(V53&lt;&gt;"",(K$5-V53+1)*1.5,"")</f>
      </c>
      <c r="L53" s="92">
        <f>X53</f>
        <v>0</v>
      </c>
      <c r="M53" s="93">
        <f>Y53</f>
        <v>0</v>
      </c>
      <c r="N53" s="94">
        <f>AH53</f>
        <v>51</v>
      </c>
      <c r="O53" s="94">
        <f>AI53</f>
        <v>25.5</v>
      </c>
      <c r="P53" s="93">
        <f>SUM(H53:K53)</f>
        <v>61</v>
      </c>
      <c r="Q53" s="95">
        <f>SUM(H53:K53)+MAX(M53,AS53)</f>
        <v>86.5</v>
      </c>
      <c r="R53" s="96">
        <f>Q53+MAX(S53,T53)</f>
        <v>89.5</v>
      </c>
      <c r="S53" s="97">
        <f>IF(L53&gt;0,3,0)</f>
        <v>0</v>
      </c>
      <c r="T53" s="97">
        <f>IF(P53&gt;0,3,0)</f>
        <v>3</v>
      </c>
      <c r="U53" s="90">
        <v>22</v>
      </c>
      <c r="V53" s="90"/>
      <c r="W53" s="98">
        <v>0</v>
      </c>
      <c r="X53" s="99">
        <f>IF(W53&gt;0,W$5-W53+1,0)</f>
        <v>0</v>
      </c>
      <c r="Y53" s="100">
        <f>X53*Y$5</f>
        <v>0</v>
      </c>
      <c r="Z53" s="101"/>
      <c r="AA53" s="99">
        <v>51</v>
      </c>
      <c r="AB53" s="90"/>
      <c r="AC53" s="99"/>
      <c r="AD53" s="116">
        <v>11</v>
      </c>
      <c r="AE53" s="99"/>
      <c r="AF53" s="99"/>
      <c r="AG53" s="102"/>
      <c r="AH53" s="103">
        <f>MAX(Z53:AG53)</f>
        <v>51</v>
      </c>
      <c r="AI53" s="100">
        <f>AH53*AI$5</f>
        <v>25.5</v>
      </c>
      <c r="AJ53" s="101"/>
      <c r="AK53" s="102">
        <f>AA53*AK$3</f>
        <v>51</v>
      </c>
      <c r="AL53" s="102">
        <f>AB53*AL$3</f>
        <v>0</v>
      </c>
      <c r="AM53" s="102">
        <f>AC53*AM$3</f>
        <v>0</v>
      </c>
      <c r="AN53" s="102">
        <f>AD53*AN$3</f>
        <v>11</v>
      </c>
      <c r="AO53" s="102">
        <f>AE53*AO$3</f>
        <v>0</v>
      </c>
      <c r="AP53" s="102">
        <f>AF53*AP$3</f>
        <v>0</v>
      </c>
      <c r="AQ53" s="102">
        <f>AG53*AQ$3</f>
        <v>0</v>
      </c>
      <c r="AR53" s="103">
        <f>MAX(AJ53:AQ53)</f>
        <v>51</v>
      </c>
      <c r="AS53" s="100">
        <f>AR53*AS$5</f>
        <v>25.5</v>
      </c>
      <c r="AT53" s="104"/>
      <c r="AU53" s="104"/>
      <c r="AV53" s="104"/>
      <c r="AW53" s="104"/>
      <c r="AX53" s="104"/>
      <c r="AY53" s="108"/>
      <c r="AZ53" s="108"/>
      <c r="BA53" s="108"/>
    </row>
    <row r="54" spans="1:53" s="104" customFormat="1" ht="15.75" customHeight="1">
      <c r="A54" s="85">
        <f>A53+1</f>
        <v>48</v>
      </c>
      <c r="B54" s="105" t="s">
        <v>103</v>
      </c>
      <c r="C54" s="51" t="s">
        <v>52</v>
      </c>
      <c r="D54" s="87" t="s">
        <v>46</v>
      </c>
      <c r="E54" s="87" t="s">
        <v>47</v>
      </c>
      <c r="F54" s="88" t="str">
        <f>IF(G54&lt;1943,"L",IF(G54&lt;1948,"SM",IF(G54&lt;1958,"M",IF(G54&gt;2003,"J",""))))</f>
        <v>M</v>
      </c>
      <c r="G54" s="87">
        <v>1955</v>
      </c>
      <c r="H54" s="89"/>
      <c r="I54" s="89">
        <f>IF(U54&lt;&gt;"",I$5-U54+1,"")</f>
      </c>
      <c r="J54" s="99"/>
      <c r="K54" s="91">
        <f>IF(V54&lt;&gt;"",(K$5-V54+1)*1.5,"")</f>
        <v>84</v>
      </c>
      <c r="L54" s="92">
        <f>X54</f>
        <v>0</v>
      </c>
      <c r="M54" s="93">
        <f>Y54</f>
        <v>0</v>
      </c>
      <c r="N54" s="94">
        <f>AH54</f>
        <v>1</v>
      </c>
      <c r="O54" s="94">
        <f>AI54</f>
        <v>0.5</v>
      </c>
      <c r="P54" s="93">
        <f>SUM(H54:K54)</f>
        <v>84</v>
      </c>
      <c r="Q54" s="95">
        <f>SUM(H54:K54)+MAX(M54,AS54)</f>
        <v>84.5</v>
      </c>
      <c r="R54" s="96">
        <f>Q54+MAX(S54,T54)</f>
        <v>87.5</v>
      </c>
      <c r="S54" s="97">
        <f>IF(L54&gt;0,3,0)</f>
        <v>0</v>
      </c>
      <c r="T54" s="97">
        <f>IF(P54&gt;0,3,0)</f>
        <v>3</v>
      </c>
      <c r="U54" s="90"/>
      <c r="V54" s="90">
        <v>17</v>
      </c>
      <c r="W54" s="98">
        <v>0</v>
      </c>
      <c r="X54" s="99">
        <f>IF(W54&gt;0,W$5-W54+1,0)</f>
        <v>0</v>
      </c>
      <c r="Y54" s="100">
        <f>X54*Y$5</f>
        <v>0</v>
      </c>
      <c r="Z54" s="101">
        <v>1</v>
      </c>
      <c r="AA54" s="99"/>
      <c r="AB54" s="90"/>
      <c r="AC54" s="99"/>
      <c r="AD54" s="107"/>
      <c r="AE54" s="99"/>
      <c r="AF54" s="99"/>
      <c r="AG54" s="102"/>
      <c r="AH54" s="103">
        <f>MAX(Z54:AG54)</f>
        <v>1</v>
      </c>
      <c r="AI54" s="100">
        <f>AH54*AI$5</f>
        <v>0.5</v>
      </c>
      <c r="AJ54" s="101">
        <v>1</v>
      </c>
      <c r="AK54" s="102">
        <f>AA54*AK$3</f>
        <v>0</v>
      </c>
      <c r="AL54" s="102">
        <f>AB54*AL$3</f>
        <v>0</v>
      </c>
      <c r="AM54" s="102">
        <f>AC54*AM$3</f>
        <v>0</v>
      </c>
      <c r="AN54" s="102">
        <f>AD54*AN$3</f>
        <v>0</v>
      </c>
      <c r="AO54" s="102">
        <f>AE54*AO$3</f>
        <v>0</v>
      </c>
      <c r="AP54" s="102">
        <f>AF54*AP$3</f>
        <v>0</v>
      </c>
      <c r="AQ54" s="102">
        <f>AG54*AQ$3</f>
        <v>0</v>
      </c>
      <c r="AR54" s="103">
        <f>MAX(AJ54:AQ54)</f>
        <v>1</v>
      </c>
      <c r="AS54" s="100">
        <f>AR54*AS$5</f>
        <v>0.5</v>
      </c>
      <c r="AY54" s="108"/>
      <c r="AZ54" s="108"/>
      <c r="BA54" s="108"/>
    </row>
    <row r="55" spans="1:53" s="104" customFormat="1" ht="15.75" customHeight="1">
      <c r="A55" s="85">
        <f>A54+1</f>
        <v>49</v>
      </c>
      <c r="B55" s="86" t="s">
        <v>104</v>
      </c>
      <c r="C55" s="51" t="s">
        <v>45</v>
      </c>
      <c r="D55" s="87" t="s">
        <v>46</v>
      </c>
      <c r="E55" s="87" t="s">
        <v>47</v>
      </c>
      <c r="F55" s="88">
        <f>IF(G55&lt;1943,"L",IF(G55&lt;1948,"SM",IF(G55&lt;1958,"M",IF(G55&gt;2003,"J",""))))</f>
      </c>
      <c r="G55" s="87">
        <v>1976</v>
      </c>
      <c r="H55" s="89"/>
      <c r="I55" s="89">
        <f>IF(U55&lt;&gt;"",I$5-U55+1,"")</f>
        <v>69</v>
      </c>
      <c r="J55" s="90"/>
      <c r="K55" s="91">
        <f>IF(V55&lt;&gt;"",(K$5-V55+1)*1.5,"")</f>
      </c>
      <c r="L55" s="92">
        <f>X55</f>
        <v>0</v>
      </c>
      <c r="M55" s="93">
        <f>Y55</f>
        <v>0</v>
      </c>
      <c r="N55" s="94">
        <f>AH55</f>
        <v>28</v>
      </c>
      <c r="O55" s="94">
        <f>AI55</f>
        <v>14</v>
      </c>
      <c r="P55" s="93">
        <f>SUM(H55:K55)</f>
        <v>69</v>
      </c>
      <c r="Q55" s="95">
        <f>SUM(H55:K55)+MAX(M55,AS55)</f>
        <v>83</v>
      </c>
      <c r="R55" s="96">
        <f>Q55+MAX(S55,T55)</f>
        <v>86</v>
      </c>
      <c r="S55" s="97">
        <f>IF(L55&gt;0,3,0)</f>
        <v>0</v>
      </c>
      <c r="T55" s="97">
        <f>IF(P55&gt;0,3,0)</f>
        <v>3</v>
      </c>
      <c r="U55" s="90">
        <v>14</v>
      </c>
      <c r="V55" s="90"/>
      <c r="W55" s="98">
        <v>0</v>
      </c>
      <c r="X55" s="99">
        <f>IF(W55&gt;0,W$5-W55+1,0)</f>
        <v>0</v>
      </c>
      <c r="Y55" s="100">
        <f>X55*Y$5</f>
        <v>0</v>
      </c>
      <c r="Z55" s="101"/>
      <c r="AA55" s="99">
        <v>28</v>
      </c>
      <c r="AB55" s="90"/>
      <c r="AC55" s="99"/>
      <c r="AD55" s="110"/>
      <c r="AE55" s="99"/>
      <c r="AF55" s="99"/>
      <c r="AG55" s="102"/>
      <c r="AH55" s="103">
        <f>MAX(Z55:AG55)</f>
        <v>28</v>
      </c>
      <c r="AI55" s="100">
        <f>AH55*AI$5</f>
        <v>14</v>
      </c>
      <c r="AJ55" s="101"/>
      <c r="AK55" s="102">
        <f>AA55*AK$3</f>
        <v>28</v>
      </c>
      <c r="AL55" s="102">
        <f>AB55*AL$3</f>
        <v>0</v>
      </c>
      <c r="AM55" s="102">
        <f>AC55*AM$3</f>
        <v>0</v>
      </c>
      <c r="AN55" s="102">
        <f>AD55*AN$3</f>
        <v>0</v>
      </c>
      <c r="AO55" s="102">
        <f>AE55*AO$3</f>
        <v>0</v>
      </c>
      <c r="AP55" s="102">
        <f>AF55*AP$3</f>
        <v>0</v>
      </c>
      <c r="AQ55" s="102">
        <f>AG55*AQ$3</f>
        <v>0</v>
      </c>
      <c r="AR55" s="103">
        <f>MAX(AJ55:AQ55)</f>
        <v>28</v>
      </c>
      <c r="AS55" s="100">
        <f>AR55*AS$5</f>
        <v>14</v>
      </c>
      <c r="AY55" s="2"/>
      <c r="AZ55" s="2"/>
      <c r="BA55" s="2"/>
    </row>
    <row r="56" spans="1:53" s="104" customFormat="1" ht="15.75" customHeight="1">
      <c r="A56" s="85">
        <f>A55+1</f>
        <v>50</v>
      </c>
      <c r="B56" s="86" t="s">
        <v>105</v>
      </c>
      <c r="C56" s="51" t="s">
        <v>45</v>
      </c>
      <c r="D56" s="87" t="s">
        <v>46</v>
      </c>
      <c r="E56" s="87" t="s">
        <v>47</v>
      </c>
      <c r="F56" s="88">
        <f>IF(G56&lt;1943,"L",IF(G56&lt;1948,"SM",IF(G56&lt;1958,"M",IF(G56&gt;2003,"J",""))))</f>
      </c>
      <c r="G56" s="87">
        <v>1968</v>
      </c>
      <c r="H56" s="89"/>
      <c r="I56" s="89">
        <f>IF(U56&lt;&gt;"",I$5-U56+1,"")</f>
        <v>82</v>
      </c>
      <c r="J56" s="90"/>
      <c r="K56" s="91">
        <f>IF(V56&lt;&gt;"",(K$5-V56+1)*1.5,"")</f>
      </c>
      <c r="L56" s="92">
        <f>X56</f>
        <v>0</v>
      </c>
      <c r="M56" s="93">
        <f>Y56</f>
        <v>0</v>
      </c>
      <c r="N56" s="94">
        <f>AH56</f>
        <v>0</v>
      </c>
      <c r="O56" s="94">
        <f>AI56</f>
        <v>0</v>
      </c>
      <c r="P56" s="93">
        <f>SUM(H56:K56)</f>
        <v>82</v>
      </c>
      <c r="Q56" s="95">
        <f>SUM(H56:K56)+MAX(M56,AS56)</f>
        <v>82</v>
      </c>
      <c r="R56" s="96">
        <f>Q56+MAX(S56,T56)</f>
        <v>85</v>
      </c>
      <c r="S56" s="97">
        <f>IF(L56&gt;0,3,0)</f>
        <v>0</v>
      </c>
      <c r="T56" s="97">
        <f>IF(P56&gt;0,3,0)</f>
        <v>3</v>
      </c>
      <c r="U56" s="90">
        <v>1</v>
      </c>
      <c r="V56" s="90"/>
      <c r="W56" s="98">
        <v>0</v>
      </c>
      <c r="X56" s="99">
        <f>IF(W56&gt;0,W$5-W56+1,0)</f>
        <v>0</v>
      </c>
      <c r="Y56" s="100">
        <f>X56*Y$5</f>
        <v>0</v>
      </c>
      <c r="Z56" s="101"/>
      <c r="AA56" s="102"/>
      <c r="AB56" s="90"/>
      <c r="AC56" s="99"/>
      <c r="AD56" s="110"/>
      <c r="AE56" s="99"/>
      <c r="AF56" s="99"/>
      <c r="AG56" s="102"/>
      <c r="AH56" s="103">
        <f>MAX(Z56:AG56)</f>
        <v>0</v>
      </c>
      <c r="AI56" s="100">
        <f>AH56*AI$5</f>
        <v>0</v>
      </c>
      <c r="AJ56" s="101"/>
      <c r="AK56" s="102">
        <f>AA56*AK$3</f>
        <v>0</v>
      </c>
      <c r="AL56" s="102">
        <f>AB56*AL$3</f>
        <v>0</v>
      </c>
      <c r="AM56" s="102">
        <f>AC56*AM$3</f>
        <v>0</v>
      </c>
      <c r="AN56" s="102">
        <f>AD56*AN$3</f>
        <v>0</v>
      </c>
      <c r="AO56" s="102">
        <f>AE56*AO$3</f>
        <v>0</v>
      </c>
      <c r="AP56" s="102">
        <f>AF56*AP$3</f>
        <v>0</v>
      </c>
      <c r="AQ56" s="102">
        <f>AG56*AQ$3</f>
        <v>0</v>
      </c>
      <c r="AR56" s="103">
        <f>MAX(AJ56:AQ56)</f>
        <v>0</v>
      </c>
      <c r="AS56" s="100">
        <f>AR56*AS$5</f>
        <v>0</v>
      </c>
      <c r="AY56" s="2"/>
      <c r="AZ56" s="2"/>
      <c r="BA56" s="2"/>
    </row>
    <row r="57" spans="1:45" s="104" customFormat="1" ht="15.75" customHeight="1">
      <c r="A57" s="85">
        <f>A56+1</f>
        <v>51</v>
      </c>
      <c r="B57" s="86" t="s">
        <v>106</v>
      </c>
      <c r="C57" s="51" t="s">
        <v>56</v>
      </c>
      <c r="D57" s="87" t="s">
        <v>46</v>
      </c>
      <c r="E57" s="87" t="s">
        <v>47</v>
      </c>
      <c r="F57" s="88">
        <f>IF(G57&lt;1942,"L",IF(G57&lt;1947,"SM",IF(G57&lt;1957,"M",IF(G57&gt;2002,"J",""))))</f>
      </c>
      <c r="G57" s="111">
        <v>1990</v>
      </c>
      <c r="H57" s="89"/>
      <c r="I57" s="89">
        <f>IF(U57&lt;&gt;"",I$5-U57+1,"")</f>
        <v>58</v>
      </c>
      <c r="J57" s="112">
        <v>1</v>
      </c>
      <c r="K57" s="91">
        <f>IF(V57&lt;&gt;"",(K$5-V57+1)*1.5,"")</f>
      </c>
      <c r="L57" s="92">
        <f>X57</f>
        <v>0</v>
      </c>
      <c r="M57" s="93">
        <f>Y57</f>
        <v>0</v>
      </c>
      <c r="N57" s="94">
        <f>AH57</f>
        <v>40</v>
      </c>
      <c r="O57" s="94">
        <f>AI57</f>
        <v>20</v>
      </c>
      <c r="P57" s="93">
        <f>SUM(H57:K57)</f>
        <v>59</v>
      </c>
      <c r="Q57" s="95">
        <f>SUM(H57:K57)+MAX(M57,AS57)</f>
        <v>79</v>
      </c>
      <c r="R57" s="96">
        <f>Q57+MAX(S57,T57)</f>
        <v>82</v>
      </c>
      <c r="S57" s="97">
        <f>IF(L57&gt;0,3,0)</f>
        <v>0</v>
      </c>
      <c r="T57" s="97">
        <f>IF(P57&gt;0,3,0)</f>
        <v>3</v>
      </c>
      <c r="U57" s="90">
        <v>25</v>
      </c>
      <c r="V57" s="90"/>
      <c r="W57" s="98">
        <v>0</v>
      </c>
      <c r="X57" s="99"/>
      <c r="Y57" s="100">
        <f>X57*Y$5</f>
        <v>0</v>
      </c>
      <c r="Z57" s="101"/>
      <c r="AA57" s="99"/>
      <c r="AB57" s="90"/>
      <c r="AC57" s="99"/>
      <c r="AD57" s="101">
        <v>40</v>
      </c>
      <c r="AE57" s="99"/>
      <c r="AF57" s="99"/>
      <c r="AG57" s="102"/>
      <c r="AH57" s="103">
        <f>MAX(Z57:AG57)</f>
        <v>40</v>
      </c>
      <c r="AI57" s="100">
        <f>AH57*AI$5</f>
        <v>20</v>
      </c>
      <c r="AJ57" s="101"/>
      <c r="AK57" s="102">
        <f>AA57*AK$3</f>
        <v>0</v>
      </c>
      <c r="AL57" s="102">
        <f>AB57*AL$3</f>
        <v>0</v>
      </c>
      <c r="AM57" s="102">
        <f>AC57*AM$3</f>
        <v>0</v>
      </c>
      <c r="AN57" s="102">
        <f>AD57*AN$3</f>
        <v>40</v>
      </c>
      <c r="AO57" s="102">
        <f>AE57*AO$3</f>
        <v>0</v>
      </c>
      <c r="AP57" s="102">
        <f>AF57*AP$3</f>
        <v>0</v>
      </c>
      <c r="AQ57" s="102">
        <f>AG57*AQ$3</f>
        <v>0</v>
      </c>
      <c r="AR57" s="103">
        <f>MAX(AJ57:AQ57)</f>
        <v>40</v>
      </c>
      <c r="AS57" s="100">
        <f>AR57*AS$5</f>
        <v>20</v>
      </c>
    </row>
    <row r="58" spans="1:46" s="104" customFormat="1" ht="15.75" customHeight="1">
      <c r="A58" s="85">
        <f>A57+1</f>
        <v>52</v>
      </c>
      <c r="B58" s="86" t="s">
        <v>107</v>
      </c>
      <c r="C58" s="51" t="s">
        <v>86</v>
      </c>
      <c r="D58" s="87" t="s">
        <v>46</v>
      </c>
      <c r="E58" s="87" t="s">
        <v>47</v>
      </c>
      <c r="F58" s="88">
        <f>IF(G58&lt;1943,"L",IF(G58&lt;1948,"SM",IF(G58&lt;1958,"M",IF(G58&gt;2003,"J",""))))</f>
      </c>
      <c r="G58" s="87">
        <v>1974</v>
      </c>
      <c r="H58" s="89">
        <v>12</v>
      </c>
      <c r="I58" s="89">
        <f>IF(U58&lt;&gt;"",I$5-U58+1,"")</f>
      </c>
      <c r="J58" s="90"/>
      <c r="K58" s="91">
        <f>IF(V58&lt;&gt;"",(K$5-V58+1)*1.5,"")</f>
        <v>48</v>
      </c>
      <c r="L58" s="92">
        <f>X58</f>
        <v>0</v>
      </c>
      <c r="M58" s="93">
        <f>Y58</f>
        <v>0</v>
      </c>
      <c r="N58" s="125"/>
      <c r="O58" s="94">
        <f>AI58</f>
        <v>5.5</v>
      </c>
      <c r="P58" s="93">
        <f>SUM(H58:K58)</f>
        <v>60</v>
      </c>
      <c r="Q58" s="95">
        <f>SUM(H58:K58)+MAX(M58,AS58)</f>
        <v>76.5</v>
      </c>
      <c r="R58" s="96">
        <f>Q58+MAX(S58,T58)</f>
        <v>79.5</v>
      </c>
      <c r="S58" s="97">
        <f>IF(L58&gt;0,3,0)</f>
        <v>0</v>
      </c>
      <c r="T58" s="97">
        <f>IF(P58&gt;0,3,0)</f>
        <v>3</v>
      </c>
      <c r="U58" s="90"/>
      <c r="V58" s="90">
        <v>41</v>
      </c>
      <c r="W58" s="98">
        <v>0</v>
      </c>
      <c r="X58" s="99"/>
      <c r="Y58" s="100">
        <f>X58*Y$5</f>
        <v>0</v>
      </c>
      <c r="Z58" s="101"/>
      <c r="AA58" s="99"/>
      <c r="AB58" s="90"/>
      <c r="AC58" s="99"/>
      <c r="AD58" s="116"/>
      <c r="AE58" s="99"/>
      <c r="AF58" s="99"/>
      <c r="AG58" s="102">
        <v>11</v>
      </c>
      <c r="AH58" s="103">
        <f>MAX(Z58:AG58)</f>
        <v>11</v>
      </c>
      <c r="AI58" s="100">
        <f>AH58*AI$5</f>
        <v>5.5</v>
      </c>
      <c r="AJ58" s="101"/>
      <c r="AK58" s="102">
        <f>AA58*AK$3</f>
        <v>0</v>
      </c>
      <c r="AL58" s="102">
        <f>AB58*AL$3</f>
        <v>0</v>
      </c>
      <c r="AM58" s="102">
        <f>AC58*AM$3</f>
        <v>0</v>
      </c>
      <c r="AN58" s="102">
        <f>AD58*AN$3</f>
        <v>0</v>
      </c>
      <c r="AO58" s="102">
        <f>AE58*AO$3</f>
        <v>0</v>
      </c>
      <c r="AP58" s="102">
        <f>AF58*AP$3</f>
        <v>0</v>
      </c>
      <c r="AQ58" s="102">
        <f>AG58*AQ$3</f>
        <v>33</v>
      </c>
      <c r="AR58" s="103">
        <f>MAX(AJ58:AQ58)</f>
        <v>33</v>
      </c>
      <c r="AS58" s="100">
        <f>AR58*AS$5</f>
        <v>16.5</v>
      </c>
      <c r="AT58" s="2"/>
    </row>
    <row r="59" spans="1:53" s="108" customFormat="1" ht="15.75" customHeight="1">
      <c r="A59" s="85">
        <f>A58+1</f>
        <v>53</v>
      </c>
      <c r="B59" s="86" t="s">
        <v>108</v>
      </c>
      <c r="C59" s="51" t="s">
        <v>45</v>
      </c>
      <c r="D59" s="87" t="s">
        <v>46</v>
      </c>
      <c r="E59" s="87" t="s">
        <v>47</v>
      </c>
      <c r="F59" s="88" t="str">
        <f>IF(G59&lt;1943,"L",IF(G59&lt;1948,"SM",IF(G59&lt;1958,"M",IF(G59&gt;2003,"J",""))))</f>
        <v>M</v>
      </c>
      <c r="G59" s="87">
        <v>1956</v>
      </c>
      <c r="H59" s="89"/>
      <c r="I59" s="89">
        <f>IF(U59&lt;&gt;"",I$5-U59+1,"")</f>
        <v>56</v>
      </c>
      <c r="J59" s="90"/>
      <c r="K59" s="91">
        <f>IF(V59&lt;&gt;"",(K$5-V59+1)*1.5,"")</f>
      </c>
      <c r="L59" s="92">
        <f>X59</f>
        <v>0</v>
      </c>
      <c r="M59" s="93">
        <f>Y59</f>
        <v>0</v>
      </c>
      <c r="N59" s="94">
        <f>AH59</f>
        <v>37</v>
      </c>
      <c r="O59" s="94">
        <f>AI59</f>
        <v>18.5</v>
      </c>
      <c r="P59" s="93">
        <f>SUM(H59:K59)</f>
        <v>56</v>
      </c>
      <c r="Q59" s="95">
        <f>SUM(H59:K59)+MAX(M59,AS59)</f>
        <v>74.5</v>
      </c>
      <c r="R59" s="96">
        <f>Q59+MAX(S59,T59)</f>
        <v>77.5</v>
      </c>
      <c r="S59" s="97">
        <f>IF(L59&gt;0,3,0)</f>
        <v>0</v>
      </c>
      <c r="T59" s="97">
        <f>IF(P59&gt;0,3,0)</f>
        <v>3</v>
      </c>
      <c r="U59" s="90">
        <v>27</v>
      </c>
      <c r="V59" s="90"/>
      <c r="W59" s="98">
        <v>0</v>
      </c>
      <c r="X59" s="99">
        <f>IF(W59&gt;0,W$5-W59+1,0)</f>
        <v>0</v>
      </c>
      <c r="Y59" s="100">
        <f>X59*Y$5</f>
        <v>0</v>
      </c>
      <c r="Z59" s="101"/>
      <c r="AA59" s="99">
        <v>37</v>
      </c>
      <c r="AB59" s="90"/>
      <c r="AC59" s="99"/>
      <c r="AD59" s="116"/>
      <c r="AE59" s="99"/>
      <c r="AF59" s="99"/>
      <c r="AG59" s="102"/>
      <c r="AH59" s="103">
        <f>MAX(Z59:AG59)</f>
        <v>37</v>
      </c>
      <c r="AI59" s="100">
        <f>AH59*AI$5</f>
        <v>18.5</v>
      </c>
      <c r="AJ59" s="101"/>
      <c r="AK59" s="102">
        <f>AA59*AK$3</f>
        <v>37</v>
      </c>
      <c r="AL59" s="102">
        <f>AB59*AL$3</f>
        <v>0</v>
      </c>
      <c r="AM59" s="102">
        <f>AC59*AM$3</f>
        <v>0</v>
      </c>
      <c r="AN59" s="102">
        <f>AD59*AN$3</f>
        <v>0</v>
      </c>
      <c r="AO59" s="102">
        <f>AE59*AO$3</f>
        <v>0</v>
      </c>
      <c r="AP59" s="102">
        <f>AF59*AP$3</f>
        <v>0</v>
      </c>
      <c r="AQ59" s="102">
        <f>AG59*AQ$3</f>
        <v>0</v>
      </c>
      <c r="AR59" s="103">
        <f>MAX(AJ59:AQ59)</f>
        <v>37</v>
      </c>
      <c r="AS59" s="100">
        <f>AR59*AS$5</f>
        <v>18.5</v>
      </c>
      <c r="AT59" s="104"/>
      <c r="AU59" s="104"/>
      <c r="AV59" s="104"/>
      <c r="AW59" s="104"/>
      <c r="AX59" s="104"/>
      <c r="AY59" s="104"/>
      <c r="AZ59" s="104"/>
      <c r="BA59" s="104"/>
    </row>
    <row r="60" spans="1:47" s="104" customFormat="1" ht="15.75" customHeight="1">
      <c r="A60" s="85">
        <f>A59+1</f>
        <v>54</v>
      </c>
      <c r="B60" s="86" t="s">
        <v>109</v>
      </c>
      <c r="C60" s="51" t="s">
        <v>45</v>
      </c>
      <c r="D60" s="87" t="s">
        <v>46</v>
      </c>
      <c r="E60" s="87" t="s">
        <v>47</v>
      </c>
      <c r="F60" s="88" t="str">
        <f>IF(G60&lt;1943,"L",IF(G60&lt;1948,"SM",IF(G60&lt;1958,"M",IF(G60&gt;2003,"J",""))))</f>
        <v>M</v>
      </c>
      <c r="G60" s="87">
        <v>1950</v>
      </c>
      <c r="H60" s="89"/>
      <c r="I60" s="89">
        <f>IF(U60&lt;&gt;"",I$5-U60+1,"")</f>
        <v>50</v>
      </c>
      <c r="J60" s="90"/>
      <c r="K60" s="91">
        <f>IF(V60&lt;&gt;"",(K$5-V60+1)*1.5,"")</f>
      </c>
      <c r="L60" s="92">
        <f>X60</f>
        <v>0</v>
      </c>
      <c r="M60" s="93">
        <f>Y60</f>
        <v>0</v>
      </c>
      <c r="N60" s="94">
        <f>AH60</f>
        <v>49</v>
      </c>
      <c r="O60" s="94">
        <f>AI60</f>
        <v>24.5</v>
      </c>
      <c r="P60" s="93">
        <f>SUM(H60:K60)</f>
        <v>50</v>
      </c>
      <c r="Q60" s="95">
        <f>SUM(H60:K60)+MAX(M60,AS60)</f>
        <v>74.5</v>
      </c>
      <c r="R60" s="96">
        <f>Q60+MAX(S60,T60)</f>
        <v>77.5</v>
      </c>
      <c r="S60" s="97">
        <f>IF(L60&gt;0,3,0)</f>
        <v>0</v>
      </c>
      <c r="T60" s="97">
        <f>IF(P60&gt;0,3,0)</f>
        <v>3</v>
      </c>
      <c r="U60" s="90">
        <v>33</v>
      </c>
      <c r="V60" s="90"/>
      <c r="W60" s="98">
        <v>0</v>
      </c>
      <c r="X60" s="99">
        <f>IF(W60&gt;0,W$5-W60+1,0)</f>
        <v>0</v>
      </c>
      <c r="Y60" s="100">
        <f>X60*Y$5</f>
        <v>0</v>
      </c>
      <c r="Z60" s="101">
        <v>1</v>
      </c>
      <c r="AA60" s="99">
        <v>49</v>
      </c>
      <c r="AB60" s="90"/>
      <c r="AC60" s="99"/>
      <c r="AD60" s="116">
        <v>31</v>
      </c>
      <c r="AE60" s="99"/>
      <c r="AF60" s="99"/>
      <c r="AG60" s="102"/>
      <c r="AH60" s="103">
        <f>MAX(Z60:AG60)</f>
        <v>49</v>
      </c>
      <c r="AI60" s="100">
        <f>AH60*AI$5</f>
        <v>24.5</v>
      </c>
      <c r="AJ60" s="101">
        <v>1</v>
      </c>
      <c r="AK60" s="102">
        <f>AA60*AK$3</f>
        <v>49</v>
      </c>
      <c r="AL60" s="102">
        <f>AB60*AL$3</f>
        <v>0</v>
      </c>
      <c r="AM60" s="102">
        <f>AC60*AM$3</f>
        <v>0</v>
      </c>
      <c r="AN60" s="102">
        <f>AD60*AN$3</f>
        <v>31</v>
      </c>
      <c r="AO60" s="102">
        <f>AE60*AO$3</f>
        <v>0</v>
      </c>
      <c r="AP60" s="102">
        <f>AF60*AP$3</f>
        <v>0</v>
      </c>
      <c r="AQ60" s="102">
        <f>AG60*AQ$3</f>
        <v>0</v>
      </c>
      <c r="AR60" s="103">
        <f>MAX(AJ60:AQ60)</f>
        <v>49</v>
      </c>
      <c r="AS60" s="100">
        <f>AR60*AS$5</f>
        <v>24.5</v>
      </c>
      <c r="AU60" s="124"/>
    </row>
    <row r="61" spans="1:45" s="104" customFormat="1" ht="15.75" customHeight="1">
      <c r="A61" s="85">
        <f>A60+1</f>
        <v>55</v>
      </c>
      <c r="B61" s="86" t="s">
        <v>110</v>
      </c>
      <c r="C61" s="51" t="s">
        <v>50</v>
      </c>
      <c r="D61" s="87" t="s">
        <v>46</v>
      </c>
      <c r="E61" s="87" t="s">
        <v>47</v>
      </c>
      <c r="F61" s="88">
        <f>IF(G61&lt;1943,"L",IF(G61&lt;1948,"SM",IF(G61&lt;1958,"M",IF(G61&gt;2003,"J",""))))</f>
      </c>
      <c r="G61" s="87">
        <v>1971</v>
      </c>
      <c r="H61" s="89"/>
      <c r="I61" s="89">
        <f>IF(U61&lt;&gt;"",I$5-U61+1,"")</f>
        <v>63</v>
      </c>
      <c r="J61" s="90">
        <v>10</v>
      </c>
      <c r="K61" s="91">
        <f>IF(V61&lt;&gt;"",(K$5-V61+1)*1.5,"")</f>
      </c>
      <c r="L61" s="92">
        <f>X61</f>
        <v>0</v>
      </c>
      <c r="M61" s="93">
        <f>Y61</f>
        <v>0</v>
      </c>
      <c r="N61" s="94">
        <f>AH61</f>
        <v>0</v>
      </c>
      <c r="O61" s="94">
        <f>AI61</f>
        <v>0</v>
      </c>
      <c r="P61" s="93">
        <f>SUM(H61:K61)</f>
        <v>73</v>
      </c>
      <c r="Q61" s="95">
        <f>SUM(H61:K61)+MAX(M61,AS61)</f>
        <v>73</v>
      </c>
      <c r="R61" s="96">
        <f>Q61+MAX(S61,T61)</f>
        <v>76</v>
      </c>
      <c r="S61" s="97">
        <f>IF(L61&gt;0,3,0)</f>
        <v>0</v>
      </c>
      <c r="T61" s="97">
        <f>IF(P61&gt;0,3,0)</f>
        <v>3</v>
      </c>
      <c r="U61" s="90">
        <v>20</v>
      </c>
      <c r="V61" s="90"/>
      <c r="W61" s="98">
        <v>0</v>
      </c>
      <c r="X61" s="99">
        <f>IF(W61&gt;0,W$5-W61+1,0)</f>
        <v>0</v>
      </c>
      <c r="Y61" s="100">
        <f>X61*Y$5</f>
        <v>0</v>
      </c>
      <c r="Z61" s="101"/>
      <c r="AA61" s="99"/>
      <c r="AB61" s="99"/>
      <c r="AC61" s="99"/>
      <c r="AD61" s="110"/>
      <c r="AE61" s="99"/>
      <c r="AF61" s="99"/>
      <c r="AG61" s="102"/>
      <c r="AH61" s="103">
        <f>MAX(Z61:AG61)</f>
        <v>0</v>
      </c>
      <c r="AI61" s="100">
        <f>AH61*AI$5</f>
        <v>0</v>
      </c>
      <c r="AJ61" s="101"/>
      <c r="AK61" s="102">
        <f>AA61*AK$3</f>
        <v>0</v>
      </c>
      <c r="AL61" s="102">
        <f>AB61*AL$3</f>
        <v>0</v>
      </c>
      <c r="AM61" s="102">
        <f>AC61*AM$3</f>
        <v>0</v>
      </c>
      <c r="AN61" s="102">
        <f>AD61*AN$3</f>
        <v>0</v>
      </c>
      <c r="AO61" s="102">
        <f>AE61*AO$3</f>
        <v>0</v>
      </c>
      <c r="AP61" s="102">
        <f>AF61*AP$3</f>
        <v>0</v>
      </c>
      <c r="AQ61" s="102">
        <f>AG61*AQ$3</f>
        <v>0</v>
      </c>
      <c r="AR61" s="103">
        <f>MAX(AJ61:AQ61)</f>
        <v>0</v>
      </c>
      <c r="AS61" s="100">
        <f>AR61*AS$5</f>
        <v>0</v>
      </c>
    </row>
    <row r="62" spans="1:47" ht="15.75" customHeight="1">
      <c r="A62" s="85">
        <f>A61+1</f>
        <v>56</v>
      </c>
      <c r="B62" s="86" t="s">
        <v>111</v>
      </c>
      <c r="C62" s="51" t="s">
        <v>45</v>
      </c>
      <c r="D62" s="87" t="s">
        <v>46</v>
      </c>
      <c r="E62" s="87" t="s">
        <v>47</v>
      </c>
      <c r="F62" s="88" t="str">
        <f>IF(G62&lt;1943,"L",IF(G62&lt;1948,"SM",IF(G62&lt;1958,"M",IF(G62&gt;2003,"J",""))))</f>
        <v>M</v>
      </c>
      <c r="G62" s="87">
        <v>1953</v>
      </c>
      <c r="H62" s="89">
        <v>11</v>
      </c>
      <c r="I62" s="89">
        <f>IF(U62&lt;&gt;"",I$5-U62+1,"")</f>
        <v>37</v>
      </c>
      <c r="J62" s="90"/>
      <c r="K62" s="91">
        <f>IF(V62&lt;&gt;"",(K$5-V62+1)*1.5,"")</f>
      </c>
      <c r="L62" s="92">
        <f>X62</f>
        <v>0</v>
      </c>
      <c r="M62" s="93">
        <f>Y62</f>
        <v>0</v>
      </c>
      <c r="N62" s="94">
        <f>AH62</f>
        <v>47</v>
      </c>
      <c r="O62" s="94">
        <f>AI62</f>
        <v>23.5</v>
      </c>
      <c r="P62" s="93">
        <f>SUM(H62:K62)</f>
        <v>48</v>
      </c>
      <c r="Q62" s="95">
        <f>SUM(H62:K62)+MAX(M62,AS62)</f>
        <v>71.5</v>
      </c>
      <c r="R62" s="96">
        <f>Q62+MAX(S62,T62)</f>
        <v>74.5</v>
      </c>
      <c r="S62" s="97">
        <f>IF(L62&gt;0,3,0)</f>
        <v>0</v>
      </c>
      <c r="T62" s="97">
        <f>IF(P62&gt;0,3,0)</f>
        <v>3</v>
      </c>
      <c r="U62" s="90">
        <v>46</v>
      </c>
      <c r="V62" s="90"/>
      <c r="W62" s="98">
        <v>0</v>
      </c>
      <c r="X62" s="99">
        <f>IF(W62&gt;0,W$5-W62+1,0)</f>
        <v>0</v>
      </c>
      <c r="Y62" s="100">
        <f>X62*Y$5</f>
        <v>0</v>
      </c>
      <c r="Z62" s="101">
        <v>1</v>
      </c>
      <c r="AA62" s="99">
        <v>47</v>
      </c>
      <c r="AB62" s="90"/>
      <c r="AC62" s="99"/>
      <c r="AD62" s="110"/>
      <c r="AE62" s="99"/>
      <c r="AF62" s="99"/>
      <c r="AG62" s="102"/>
      <c r="AH62" s="103">
        <f>MAX(Z62:AG62)</f>
        <v>47</v>
      </c>
      <c r="AI62" s="100">
        <f>AH62*AI$5</f>
        <v>23.5</v>
      </c>
      <c r="AJ62" s="101">
        <v>1</v>
      </c>
      <c r="AK62" s="102">
        <f>AA62*AK$3</f>
        <v>47</v>
      </c>
      <c r="AL62" s="102">
        <f>AB62*AL$3</f>
        <v>0</v>
      </c>
      <c r="AM62" s="102">
        <f>AC62*AM$3</f>
        <v>0</v>
      </c>
      <c r="AN62" s="102">
        <f>AD62*AN$3</f>
        <v>0</v>
      </c>
      <c r="AO62" s="102">
        <f>AE62*AO$3</f>
        <v>0</v>
      </c>
      <c r="AP62" s="102">
        <f>AF62*AP$3</f>
        <v>0</v>
      </c>
      <c r="AQ62" s="102">
        <f>AG62*AQ$3</f>
        <v>0</v>
      </c>
      <c r="AR62" s="103">
        <f>MAX(AJ62:AQ62)</f>
        <v>47</v>
      </c>
      <c r="AS62" s="100">
        <f>AR62*AS$5</f>
        <v>23.5</v>
      </c>
      <c r="AT62" s="108"/>
      <c r="AU62" s="104"/>
    </row>
    <row r="63" spans="1:45" s="104" customFormat="1" ht="15.75" customHeight="1">
      <c r="A63" s="85">
        <f>A62+1</f>
        <v>57</v>
      </c>
      <c r="B63" s="105" t="s">
        <v>112</v>
      </c>
      <c r="C63" s="51" t="s">
        <v>45</v>
      </c>
      <c r="D63" s="87" t="s">
        <v>46</v>
      </c>
      <c r="E63" s="111" t="s">
        <v>47</v>
      </c>
      <c r="F63" s="88" t="str">
        <f>IF(G63&lt;1943,"L",IF(G63&lt;1948,"SM",IF(G63&lt;1958,"M",IF(G63&gt;2003,"J",""))))</f>
        <v>M</v>
      </c>
      <c r="G63" s="111">
        <v>1955</v>
      </c>
      <c r="H63" s="89"/>
      <c r="I63" s="89">
        <f>IF(U63&lt;&gt;"",I$5-U63+1,"")</f>
        <v>32</v>
      </c>
      <c r="J63" s="112"/>
      <c r="K63" s="91">
        <f>IF(V63&lt;&gt;"",(K$5-V63+1)*1.5,"")</f>
        <v>19.5</v>
      </c>
      <c r="L63" s="92">
        <f>X63</f>
        <v>0</v>
      </c>
      <c r="M63" s="93">
        <f>Y63</f>
        <v>0</v>
      </c>
      <c r="N63" s="94">
        <f>AH63</f>
        <v>33</v>
      </c>
      <c r="O63" s="94">
        <f>AI63</f>
        <v>16.5</v>
      </c>
      <c r="P63" s="93">
        <f>SUM(H63:K63)</f>
        <v>51.5</v>
      </c>
      <c r="Q63" s="95">
        <f>SUM(H63:K63)+MAX(M63,AS63)</f>
        <v>68</v>
      </c>
      <c r="R63" s="96">
        <f>Q63+MAX(S63,T63)</f>
        <v>71</v>
      </c>
      <c r="S63" s="97">
        <f>IF(L63&gt;0,3,0)</f>
        <v>0</v>
      </c>
      <c r="T63" s="97">
        <f>IF(P63&gt;0,3,0)</f>
        <v>3</v>
      </c>
      <c r="U63" s="90">
        <v>51</v>
      </c>
      <c r="V63" s="90">
        <v>60</v>
      </c>
      <c r="W63" s="98">
        <v>0</v>
      </c>
      <c r="X63" s="99">
        <f>IF(W63&gt;0,W$5-W63+1,0)</f>
        <v>0</v>
      </c>
      <c r="Y63" s="100">
        <f>X63*Y$5</f>
        <v>0</v>
      </c>
      <c r="Z63" s="101"/>
      <c r="AA63" s="99">
        <v>33</v>
      </c>
      <c r="AB63" s="112"/>
      <c r="AC63" s="129"/>
      <c r="AD63" s="116"/>
      <c r="AE63" s="129"/>
      <c r="AF63" s="129"/>
      <c r="AG63" s="102"/>
      <c r="AH63" s="103">
        <f>MAX(Z63:AG63)</f>
        <v>33</v>
      </c>
      <c r="AI63" s="100">
        <f>AH63*AI$5</f>
        <v>16.5</v>
      </c>
      <c r="AJ63" s="101"/>
      <c r="AK63" s="102">
        <f>AA63*AK$3</f>
        <v>33</v>
      </c>
      <c r="AL63" s="102">
        <f>AB63*AL$3</f>
        <v>0</v>
      </c>
      <c r="AM63" s="102">
        <f>AC63*AM$3</f>
        <v>0</v>
      </c>
      <c r="AN63" s="102">
        <f>AD63*AN$3</f>
        <v>0</v>
      </c>
      <c r="AO63" s="102">
        <f>AE63*AO$3</f>
        <v>0</v>
      </c>
      <c r="AP63" s="102">
        <f>AF63*AP$3</f>
        <v>0</v>
      </c>
      <c r="AQ63" s="102">
        <f>AG63*AQ$3</f>
        <v>0</v>
      </c>
      <c r="AR63" s="103">
        <f>MAX(AJ63:AQ63)</f>
        <v>33</v>
      </c>
      <c r="AS63" s="100">
        <f>AR63*AS$5</f>
        <v>16.5</v>
      </c>
    </row>
    <row r="64" spans="1:45" s="104" customFormat="1" ht="15.75" customHeight="1">
      <c r="A64" s="85">
        <f>A63+1</f>
        <v>58</v>
      </c>
      <c r="B64" s="105" t="s">
        <v>113</v>
      </c>
      <c r="C64" s="51" t="s">
        <v>45</v>
      </c>
      <c r="D64" s="87" t="s">
        <v>46</v>
      </c>
      <c r="E64" s="87" t="s">
        <v>47</v>
      </c>
      <c r="F64" s="88">
        <f>IF(G64&lt;1943,"L",IF(G64&lt;1948,"SM",IF(G64&lt;1958,"M",IF(G64&gt;2003,"J",""))))</f>
      </c>
      <c r="G64" s="87">
        <v>1958</v>
      </c>
      <c r="H64" s="89"/>
      <c r="I64" s="89">
        <f>IF(U64&lt;&gt;"",I$5-U64+1,"")</f>
        <v>44</v>
      </c>
      <c r="J64" s="90"/>
      <c r="K64" s="91">
        <f>IF(V64&lt;&gt;"",(K$5-V64+1)*1.5,"")</f>
      </c>
      <c r="L64" s="92">
        <f>X64</f>
        <v>0</v>
      </c>
      <c r="M64" s="93">
        <f>Y64</f>
        <v>0</v>
      </c>
      <c r="N64" s="94">
        <f>AH64</f>
        <v>48</v>
      </c>
      <c r="O64" s="94">
        <f>AI64</f>
        <v>24</v>
      </c>
      <c r="P64" s="93">
        <f>SUM(H64:K64)</f>
        <v>44</v>
      </c>
      <c r="Q64" s="95">
        <f>SUM(H64:K64)+MAX(M64,AS64)</f>
        <v>68</v>
      </c>
      <c r="R64" s="96">
        <f>Q64+MAX(S64,T64)</f>
        <v>71</v>
      </c>
      <c r="S64" s="97">
        <f>IF(L64&gt;0,3,0)</f>
        <v>0</v>
      </c>
      <c r="T64" s="97">
        <f>IF(P64&gt;0,3,0)</f>
        <v>3</v>
      </c>
      <c r="U64" s="90">
        <v>39</v>
      </c>
      <c r="V64" s="90"/>
      <c r="W64" s="98">
        <v>0</v>
      </c>
      <c r="X64" s="99">
        <f>IF(W64&gt;0,W$5-W64+1,0)</f>
        <v>0</v>
      </c>
      <c r="Y64" s="100">
        <f>X64*Y$5</f>
        <v>0</v>
      </c>
      <c r="Z64" s="101">
        <v>1</v>
      </c>
      <c r="AA64" s="99">
        <v>48</v>
      </c>
      <c r="AB64" s="99"/>
      <c r="AC64" s="99"/>
      <c r="AD64" s="116"/>
      <c r="AE64" s="99"/>
      <c r="AF64" s="99"/>
      <c r="AG64" s="102"/>
      <c r="AH64" s="103">
        <f>MAX(Z64:AG64)</f>
        <v>48</v>
      </c>
      <c r="AI64" s="100">
        <f>AH64*AI$5</f>
        <v>24</v>
      </c>
      <c r="AJ64" s="101">
        <v>1</v>
      </c>
      <c r="AK64" s="102">
        <f>AA64*AK$3</f>
        <v>48</v>
      </c>
      <c r="AL64" s="102">
        <f>AB64*AL$3</f>
        <v>0</v>
      </c>
      <c r="AM64" s="102">
        <f>AC64*AM$3</f>
        <v>0</v>
      </c>
      <c r="AN64" s="102">
        <f>AD64*AN$3</f>
        <v>0</v>
      </c>
      <c r="AO64" s="102">
        <f>AE64*AO$3</f>
        <v>0</v>
      </c>
      <c r="AP64" s="102">
        <f>AF64*AP$3</f>
        <v>0</v>
      </c>
      <c r="AQ64" s="102">
        <f>AG64*AQ$3</f>
        <v>0</v>
      </c>
      <c r="AR64" s="103">
        <f>MAX(AJ64:AQ64)</f>
        <v>48</v>
      </c>
      <c r="AS64" s="100">
        <f>AR64*AS$5</f>
        <v>24</v>
      </c>
    </row>
    <row r="65" spans="1:50" s="104" customFormat="1" ht="15.75" customHeight="1">
      <c r="A65" s="85">
        <f>A64+1</f>
        <v>59</v>
      </c>
      <c r="B65" s="105" t="s">
        <v>114</v>
      </c>
      <c r="C65" s="51" t="s">
        <v>45</v>
      </c>
      <c r="D65" s="87" t="s">
        <v>46</v>
      </c>
      <c r="E65" s="111" t="s">
        <v>47</v>
      </c>
      <c r="F65" s="88">
        <f>IF(G65&lt;1943,"L",IF(G65&lt;1948,"SM",IF(G65&lt;1958,"M",IF(G65&gt;2003,"J",""))))</f>
      </c>
      <c r="G65" s="111">
        <v>1971</v>
      </c>
      <c r="H65" s="89"/>
      <c r="I65" s="89">
        <f>IF(U65&lt;&gt;"",I$5-U65+1,"")</f>
        <v>53</v>
      </c>
      <c r="J65" s="112"/>
      <c r="K65" s="91">
        <f>IF(V65&lt;&gt;"",(K$5-V65+1)*1.5,"")</f>
      </c>
      <c r="L65" s="92">
        <f>X65</f>
        <v>0</v>
      </c>
      <c r="M65" s="93">
        <f>Y65</f>
        <v>0</v>
      </c>
      <c r="N65" s="94">
        <f>AH65</f>
        <v>28</v>
      </c>
      <c r="O65" s="94">
        <f>AI65</f>
        <v>14</v>
      </c>
      <c r="P65" s="93">
        <f>SUM(H65:K65)</f>
        <v>53</v>
      </c>
      <c r="Q65" s="95">
        <f>SUM(H65:K65)+MAX(M65,AS65)</f>
        <v>67</v>
      </c>
      <c r="R65" s="96">
        <f>Q65+MAX(S65,T65)</f>
        <v>70</v>
      </c>
      <c r="S65" s="97">
        <f>IF(L65&gt;0,3,0)</f>
        <v>0</v>
      </c>
      <c r="T65" s="97">
        <f>IF(P65&gt;0,3,0)</f>
        <v>3</v>
      </c>
      <c r="U65" s="90">
        <v>30</v>
      </c>
      <c r="V65" s="90"/>
      <c r="W65" s="98">
        <v>0</v>
      </c>
      <c r="X65" s="99">
        <f>IF(W65&gt;0,W$5-W65+1,0)</f>
        <v>0</v>
      </c>
      <c r="Y65" s="100">
        <f>X65*Y$5</f>
        <v>0</v>
      </c>
      <c r="Z65" s="101"/>
      <c r="AA65" s="99">
        <v>25</v>
      </c>
      <c r="AB65" s="112"/>
      <c r="AC65" s="119"/>
      <c r="AD65" s="101">
        <v>28</v>
      </c>
      <c r="AE65" s="119"/>
      <c r="AF65" s="119"/>
      <c r="AG65" s="102"/>
      <c r="AH65" s="103">
        <f>MAX(Z65:AG65)</f>
        <v>28</v>
      </c>
      <c r="AI65" s="100">
        <f>AH65*AI$5</f>
        <v>14</v>
      </c>
      <c r="AJ65" s="101"/>
      <c r="AK65" s="102">
        <f>AA65*AK$3</f>
        <v>25</v>
      </c>
      <c r="AL65" s="102">
        <f>AB65*AL$3</f>
        <v>0</v>
      </c>
      <c r="AM65" s="102">
        <f>AC65*AM$3</f>
        <v>0</v>
      </c>
      <c r="AN65" s="102">
        <f>AD65*AN$3</f>
        <v>28</v>
      </c>
      <c r="AO65" s="102">
        <f>AE65*AO$3</f>
        <v>0</v>
      </c>
      <c r="AP65" s="102">
        <f>AF65*AP$3</f>
        <v>0</v>
      </c>
      <c r="AQ65" s="102">
        <f>AG65*AQ$3</f>
        <v>0</v>
      </c>
      <c r="AR65" s="103">
        <f>MAX(AJ65:AQ65)</f>
        <v>28</v>
      </c>
      <c r="AS65" s="100">
        <f>AR65*AS$5</f>
        <v>14</v>
      </c>
      <c r="AU65" s="2"/>
      <c r="AV65" s="2"/>
      <c r="AW65" s="2"/>
      <c r="AX65" s="2"/>
    </row>
    <row r="66" spans="1:53" ht="15.75" customHeight="1">
      <c r="A66" s="85">
        <f>A65+1</f>
        <v>60</v>
      </c>
      <c r="B66" s="86" t="s">
        <v>115</v>
      </c>
      <c r="C66" s="51" t="s">
        <v>45</v>
      </c>
      <c r="D66" s="87" t="s">
        <v>46</v>
      </c>
      <c r="E66" s="87" t="s">
        <v>47</v>
      </c>
      <c r="F66" s="88" t="str">
        <f>IF(G66&lt;1943,"L",IF(G66&lt;1948,"SM",IF(G66&lt;1958,"M",IF(G66&gt;2003,"J",""))))</f>
        <v>SM</v>
      </c>
      <c r="G66" s="87">
        <v>1944</v>
      </c>
      <c r="H66" s="89"/>
      <c r="I66" s="89">
        <f>IF(U66&lt;&gt;"",I$5-U66+1,"")</f>
        <v>49</v>
      </c>
      <c r="J66" s="90"/>
      <c r="K66" s="91">
        <f>IF(V66&lt;&gt;"",(K$5-V66+1)*1.5,"")</f>
      </c>
      <c r="L66" s="92">
        <f>X66</f>
        <v>13</v>
      </c>
      <c r="M66" s="93">
        <f>Y66</f>
        <v>6.5</v>
      </c>
      <c r="N66" s="94">
        <f>AH66</f>
        <v>30</v>
      </c>
      <c r="O66" s="94">
        <f>AI66</f>
        <v>15</v>
      </c>
      <c r="P66" s="93">
        <f>SUM(H66:K66)</f>
        <v>49</v>
      </c>
      <c r="Q66" s="95">
        <f>SUM(H66:K66)+MAX(M66,AS66)</f>
        <v>64</v>
      </c>
      <c r="R66" s="96">
        <f>Q66+MAX(S66,T66)</f>
        <v>67</v>
      </c>
      <c r="S66" s="97">
        <f>IF(L66&gt;0,3,0)</f>
        <v>3</v>
      </c>
      <c r="T66" s="97">
        <f>IF(P66&gt;0,3,0)</f>
        <v>3</v>
      </c>
      <c r="U66" s="90">
        <v>34</v>
      </c>
      <c r="V66" s="90"/>
      <c r="W66" s="98">
        <v>27</v>
      </c>
      <c r="X66" s="99">
        <f>IF(W66&gt;0,W$5-W66+1,0)</f>
        <v>13</v>
      </c>
      <c r="Y66" s="100">
        <f>X66*Y$5</f>
        <v>6.5</v>
      </c>
      <c r="Z66" s="101"/>
      <c r="AA66" s="99">
        <v>30</v>
      </c>
      <c r="AB66" s="90"/>
      <c r="AC66" s="99"/>
      <c r="AD66" s="101">
        <v>27</v>
      </c>
      <c r="AE66" s="99"/>
      <c r="AF66" s="99"/>
      <c r="AG66" s="102"/>
      <c r="AH66" s="103">
        <f>MAX(Z66:AG66)</f>
        <v>30</v>
      </c>
      <c r="AI66" s="100">
        <f>AH66*AI$5</f>
        <v>15</v>
      </c>
      <c r="AJ66" s="101"/>
      <c r="AK66" s="102">
        <f>AA66*AK$3</f>
        <v>30</v>
      </c>
      <c r="AL66" s="102">
        <f>AB66*AL$3</f>
        <v>0</v>
      </c>
      <c r="AM66" s="102">
        <f>AC66*AM$3</f>
        <v>0</v>
      </c>
      <c r="AN66" s="102">
        <f>AD66*AN$3</f>
        <v>27</v>
      </c>
      <c r="AO66" s="102">
        <f>AE66*AO$3</f>
        <v>0</v>
      </c>
      <c r="AP66" s="102">
        <f>AF66*AP$3</f>
        <v>0</v>
      </c>
      <c r="AQ66" s="102">
        <f>AG66*AQ$3</f>
        <v>0</v>
      </c>
      <c r="AR66" s="103">
        <f>MAX(AJ66:AQ66)</f>
        <v>30</v>
      </c>
      <c r="AS66" s="100">
        <f>AR66*AS$5</f>
        <v>15</v>
      </c>
      <c r="AT66" s="104"/>
      <c r="AU66" s="104"/>
      <c r="AV66" s="104"/>
      <c r="AW66" s="104"/>
      <c r="AX66" s="104"/>
      <c r="AY66" s="104"/>
      <c r="AZ66" s="104"/>
      <c r="BA66" s="104"/>
    </row>
    <row r="67" spans="1:45" s="104" customFormat="1" ht="15.75" customHeight="1">
      <c r="A67" s="85">
        <f>A66+1</f>
        <v>61</v>
      </c>
      <c r="B67" s="86" t="s">
        <v>116</v>
      </c>
      <c r="C67" s="51" t="s">
        <v>45</v>
      </c>
      <c r="D67" s="87" t="s">
        <v>46</v>
      </c>
      <c r="E67" s="87" t="s">
        <v>47</v>
      </c>
      <c r="F67" s="88" t="str">
        <f>IF(G67&lt;1943,"L",IF(G67&lt;1948,"SM",IF(G67&lt;1958,"M",IF(G67&gt;2003,"J",""))))</f>
        <v>M</v>
      </c>
      <c r="G67" s="111">
        <v>1949</v>
      </c>
      <c r="H67" s="89"/>
      <c r="I67" s="89">
        <f>IF(U67&lt;&gt;"",I$5-U67+1,"")</f>
        <v>38</v>
      </c>
      <c r="J67" s="112">
        <v>1</v>
      </c>
      <c r="K67" s="91">
        <f>IF(V67&lt;&gt;"",(K$5-V67+1)*1.5,"")</f>
      </c>
      <c r="L67" s="92">
        <f>X67</f>
        <v>0</v>
      </c>
      <c r="M67" s="93">
        <f>Y67</f>
        <v>0</v>
      </c>
      <c r="N67" s="94">
        <f>AH67</f>
        <v>38</v>
      </c>
      <c r="O67" s="94">
        <f>AI67</f>
        <v>19</v>
      </c>
      <c r="P67" s="93">
        <f>SUM(H67:K67)</f>
        <v>39</v>
      </c>
      <c r="Q67" s="95">
        <f>SUM(H67:K67)+MAX(M67,AS67)</f>
        <v>58</v>
      </c>
      <c r="R67" s="96">
        <f>Q67+MAX(S67,T67)</f>
        <v>61</v>
      </c>
      <c r="S67" s="97">
        <f>IF(L67&gt;0,3,0)</f>
        <v>0</v>
      </c>
      <c r="T67" s="97">
        <f>IF(P67&gt;0,3,0)</f>
        <v>3</v>
      </c>
      <c r="U67" s="90">
        <v>45</v>
      </c>
      <c r="V67" s="90"/>
      <c r="W67" s="98">
        <v>0</v>
      </c>
      <c r="X67" s="99"/>
      <c r="Y67" s="100">
        <f>X67*Y$5</f>
        <v>0</v>
      </c>
      <c r="Z67" s="101"/>
      <c r="AA67" s="99">
        <v>38</v>
      </c>
      <c r="AB67" s="90"/>
      <c r="AC67" s="99"/>
      <c r="AD67" s="110"/>
      <c r="AE67" s="99"/>
      <c r="AF67" s="99"/>
      <c r="AG67" s="102"/>
      <c r="AH67" s="103">
        <f>MAX(Z67:AG67)</f>
        <v>38</v>
      </c>
      <c r="AI67" s="100">
        <f>AH67*AI$5</f>
        <v>19</v>
      </c>
      <c r="AJ67" s="101"/>
      <c r="AK67" s="102">
        <f>AA67*AK$3</f>
        <v>38</v>
      </c>
      <c r="AL67" s="102">
        <f>AB67*AL$3</f>
        <v>0</v>
      </c>
      <c r="AM67" s="102">
        <f>AC67*AM$3</f>
        <v>0</v>
      </c>
      <c r="AN67" s="102">
        <f>AD67*AN$3</f>
        <v>0</v>
      </c>
      <c r="AO67" s="102">
        <f>AE67*AO$3</f>
        <v>0</v>
      </c>
      <c r="AP67" s="102">
        <f>AF67*AP$3</f>
        <v>0</v>
      </c>
      <c r="AQ67" s="102">
        <f>AG67*AQ$3</f>
        <v>0</v>
      </c>
      <c r="AR67" s="103">
        <f>MAX(AJ67:AQ67)</f>
        <v>38</v>
      </c>
      <c r="AS67" s="100">
        <f>AR67*AS$5</f>
        <v>19</v>
      </c>
    </row>
    <row r="68" spans="1:53" ht="15.75" customHeight="1">
      <c r="A68" s="85">
        <f>A67+1</f>
        <v>62</v>
      </c>
      <c r="B68" s="86" t="s">
        <v>117</v>
      </c>
      <c r="C68" s="51" t="s">
        <v>45</v>
      </c>
      <c r="D68" s="87" t="s">
        <v>46</v>
      </c>
      <c r="E68" s="87" t="s">
        <v>47</v>
      </c>
      <c r="F68" s="88">
        <f>IF(G68&lt;1943,"L",IF(G68&lt;1948,"SM",IF(G68&lt;1958,"M",IF(G68&gt;2003,"J",""))))</f>
      </c>
      <c r="G68" s="87">
        <v>1959</v>
      </c>
      <c r="H68" s="89"/>
      <c r="I68" s="89">
        <f>IF(U68&lt;&gt;"",I$5-U68+1,"")</f>
        <v>31</v>
      </c>
      <c r="J68" s="90"/>
      <c r="K68" s="91">
        <f>IF(V68&lt;&gt;"",(K$5-V68+1)*1.5,"")</f>
      </c>
      <c r="L68" s="92">
        <f>X68</f>
        <v>0</v>
      </c>
      <c r="M68" s="93">
        <f>Y68</f>
        <v>0</v>
      </c>
      <c r="N68" s="94">
        <f>AH68</f>
        <v>54</v>
      </c>
      <c r="O68" s="94">
        <f>AI68</f>
        <v>27</v>
      </c>
      <c r="P68" s="93">
        <f>SUM(H68:K68)</f>
        <v>31</v>
      </c>
      <c r="Q68" s="95">
        <f>SUM(H68:K68)+MAX(M68,AS68)</f>
        <v>58</v>
      </c>
      <c r="R68" s="96">
        <f>Q68+MAX(S68,T68)</f>
        <v>61</v>
      </c>
      <c r="S68" s="97">
        <f>IF(L68&gt;0,3,0)</f>
        <v>0</v>
      </c>
      <c r="T68" s="97">
        <f>IF(P68&gt;0,3,0)</f>
        <v>3</v>
      </c>
      <c r="U68" s="90">
        <v>52</v>
      </c>
      <c r="V68" s="90"/>
      <c r="W68" s="98">
        <v>0</v>
      </c>
      <c r="X68" s="99">
        <f>IF(W68&gt;0,W$5-W68+1,0)</f>
        <v>0</v>
      </c>
      <c r="Y68" s="100">
        <f>X68*Y$5</f>
        <v>0</v>
      </c>
      <c r="Z68" s="101"/>
      <c r="AA68" s="102">
        <v>54</v>
      </c>
      <c r="AB68" s="90"/>
      <c r="AC68" s="99"/>
      <c r="AD68" s="110"/>
      <c r="AE68" s="99"/>
      <c r="AF68" s="99"/>
      <c r="AG68" s="102"/>
      <c r="AH68" s="103">
        <f>MAX(Z68:AG68)</f>
        <v>54</v>
      </c>
      <c r="AI68" s="100">
        <f>AH68*AI$5</f>
        <v>27</v>
      </c>
      <c r="AJ68" s="101"/>
      <c r="AK68" s="102">
        <f>AA68*AK$3</f>
        <v>54</v>
      </c>
      <c r="AL68" s="102">
        <f>AB68*AL$3</f>
        <v>0</v>
      </c>
      <c r="AM68" s="102">
        <f>AC68*AM$3</f>
        <v>0</v>
      </c>
      <c r="AN68" s="102">
        <f>AD68*AN$3</f>
        <v>0</v>
      </c>
      <c r="AO68" s="102">
        <f>AE68*AO$3</f>
        <v>0</v>
      </c>
      <c r="AP68" s="102">
        <f>AF68*AP$3</f>
        <v>0</v>
      </c>
      <c r="AQ68" s="102">
        <f>AG68*AQ$3</f>
        <v>0</v>
      </c>
      <c r="AR68" s="103">
        <f>MAX(AJ68:AQ68)</f>
        <v>54</v>
      </c>
      <c r="AS68" s="100">
        <f>AR68*AS$5</f>
        <v>27</v>
      </c>
      <c r="AT68" s="108"/>
      <c r="AU68" s="104"/>
      <c r="AV68" s="104"/>
      <c r="AW68" s="104"/>
      <c r="AX68" s="104"/>
      <c r="AY68" s="104"/>
      <c r="AZ68" s="104"/>
      <c r="BA68" s="104"/>
    </row>
    <row r="69" spans="1:45" s="104" customFormat="1" ht="15.75" customHeight="1">
      <c r="A69" s="85">
        <f>A68+1</f>
        <v>63</v>
      </c>
      <c r="B69" s="130" t="s">
        <v>118</v>
      </c>
      <c r="C69" s="51" t="s">
        <v>52</v>
      </c>
      <c r="D69" s="87" t="s">
        <v>46</v>
      </c>
      <c r="E69" s="87" t="s">
        <v>47</v>
      </c>
      <c r="F69" s="88" t="str">
        <f>IF(G69&lt;1943,"L",IF(G69&lt;1948,"SM",IF(G69&lt;1958,"M",IF(G69&gt;2003,"J",""))))</f>
        <v>M</v>
      </c>
      <c r="G69" s="111">
        <v>1957</v>
      </c>
      <c r="H69" s="89"/>
      <c r="I69" s="89">
        <f>IF(U69&lt;&gt;"",I$5-U69+1,"")</f>
        <v>14</v>
      </c>
      <c r="J69" s="112"/>
      <c r="K69" s="91">
        <f>IF(V69&lt;&gt;"",(K$5-V69+1)*1.5,"")</f>
        <v>43.5</v>
      </c>
      <c r="L69" s="92">
        <f>X69</f>
        <v>0</v>
      </c>
      <c r="M69" s="93">
        <f>Y69</f>
        <v>0</v>
      </c>
      <c r="N69" s="94">
        <f>AH69</f>
        <v>0</v>
      </c>
      <c r="O69" s="94">
        <f>AI69</f>
        <v>0</v>
      </c>
      <c r="P69" s="93">
        <f>SUM(H69:K69)</f>
        <v>57.5</v>
      </c>
      <c r="Q69" s="95">
        <f>SUM(H69:K69)+MAX(M69,AS69)</f>
        <v>57.5</v>
      </c>
      <c r="R69" s="96">
        <f>Q69+MAX(S69,T69)</f>
        <v>60.5</v>
      </c>
      <c r="S69" s="97">
        <f>IF(L69&gt;0,3,0)</f>
        <v>0</v>
      </c>
      <c r="T69" s="97">
        <f>IF(P69&gt;0,3,0)</f>
        <v>3</v>
      </c>
      <c r="U69" s="90">
        <v>69</v>
      </c>
      <c r="V69" s="90">
        <v>44</v>
      </c>
      <c r="W69" s="98">
        <v>0</v>
      </c>
      <c r="X69" s="99"/>
      <c r="Y69" s="100">
        <f>X69*Y$5</f>
        <v>0</v>
      </c>
      <c r="Z69" s="101"/>
      <c r="AA69" s="99"/>
      <c r="AB69" s="90"/>
      <c r="AC69" s="99"/>
      <c r="AD69" s="116"/>
      <c r="AE69" s="99"/>
      <c r="AF69" s="99"/>
      <c r="AG69" s="102"/>
      <c r="AH69" s="103">
        <f>MAX(Z69:AG69)</f>
        <v>0</v>
      </c>
      <c r="AI69" s="100">
        <f>AH69*AI$5</f>
        <v>0</v>
      </c>
      <c r="AJ69" s="101"/>
      <c r="AK69" s="102">
        <f>AA69*AK$3</f>
        <v>0</v>
      </c>
      <c r="AL69" s="102">
        <f>AB69*AL$3</f>
        <v>0</v>
      </c>
      <c r="AM69" s="102">
        <f>AC69*AM$3</f>
        <v>0</v>
      </c>
      <c r="AN69" s="102">
        <f>AD69*AN$3</f>
        <v>0</v>
      </c>
      <c r="AO69" s="102">
        <f>AE69*AO$3</f>
        <v>0</v>
      </c>
      <c r="AP69" s="102">
        <f>AF69*AP$3</f>
        <v>0</v>
      </c>
      <c r="AQ69" s="102">
        <f>AG69*AQ$3</f>
        <v>0</v>
      </c>
      <c r="AR69" s="103">
        <f>MAX(AJ69:AQ69)</f>
        <v>0</v>
      </c>
      <c r="AS69" s="100">
        <f>AR69*AS$5</f>
        <v>0</v>
      </c>
    </row>
    <row r="70" spans="1:50" s="104" customFormat="1" ht="15.75" customHeight="1">
      <c r="A70" s="85">
        <f>A69+1</f>
        <v>64</v>
      </c>
      <c r="B70" s="86" t="s">
        <v>119</v>
      </c>
      <c r="C70" s="51" t="s">
        <v>56</v>
      </c>
      <c r="D70" s="87" t="s">
        <v>46</v>
      </c>
      <c r="E70" s="87" t="s">
        <v>47</v>
      </c>
      <c r="F70" s="88" t="str">
        <f>IF(G70&lt;1943,"L",IF(G70&lt;1948,"SM",IF(G70&lt;1958,"M",IF(G70&gt;2003,"J",""))))</f>
        <v>M</v>
      </c>
      <c r="G70" s="111">
        <v>1956</v>
      </c>
      <c r="H70" s="89">
        <v>24</v>
      </c>
      <c r="I70" s="89">
        <f>IF(U70&lt;&gt;"",I$5-U70+1,"")</f>
      </c>
      <c r="J70" s="112"/>
      <c r="K70" s="91">
        <f>IF(V70&lt;&gt;"",(K$5-V70+1)*1.5,"")</f>
        <v>21</v>
      </c>
      <c r="L70" s="92">
        <f>X70</f>
        <v>0</v>
      </c>
      <c r="M70" s="93">
        <f>Y70</f>
        <v>0</v>
      </c>
      <c r="N70" s="94">
        <f>AH70</f>
        <v>21</v>
      </c>
      <c r="O70" s="94">
        <f>AI70</f>
        <v>10.5</v>
      </c>
      <c r="P70" s="93">
        <f>SUM(H70:K70)</f>
        <v>45</v>
      </c>
      <c r="Q70" s="95">
        <f>SUM(H70:K70)+MAX(M70,AS70)</f>
        <v>55.5</v>
      </c>
      <c r="R70" s="96">
        <f>Q70+MAX(S70,T70)</f>
        <v>58.5</v>
      </c>
      <c r="S70" s="97">
        <f>IF(L70&gt;0,3,0)</f>
        <v>0</v>
      </c>
      <c r="T70" s="97">
        <f>IF(P70&gt;0,3,0)</f>
        <v>3</v>
      </c>
      <c r="U70" s="90"/>
      <c r="V70" s="90">
        <v>59</v>
      </c>
      <c r="W70" s="98">
        <v>0</v>
      </c>
      <c r="X70" s="99">
        <f>IF(W70&gt;0,W$5-W70+1,0)</f>
        <v>0</v>
      </c>
      <c r="Y70" s="100">
        <f>X70*Y$5</f>
        <v>0</v>
      </c>
      <c r="Z70" s="101"/>
      <c r="AA70" s="99"/>
      <c r="AB70" s="90"/>
      <c r="AC70" s="99"/>
      <c r="AD70" s="107">
        <v>21</v>
      </c>
      <c r="AE70" s="99">
        <v>7</v>
      </c>
      <c r="AF70" s="99"/>
      <c r="AG70" s="102"/>
      <c r="AH70" s="103">
        <f>MAX(Z70:AG70)</f>
        <v>21</v>
      </c>
      <c r="AI70" s="100">
        <f>AH70*AI$5</f>
        <v>10.5</v>
      </c>
      <c r="AJ70" s="101"/>
      <c r="AK70" s="102">
        <f>AA70*AK$3</f>
        <v>0</v>
      </c>
      <c r="AL70" s="102">
        <f>AB70*AL$3</f>
        <v>0</v>
      </c>
      <c r="AM70" s="102">
        <f>AC70*AM$3</f>
        <v>0</v>
      </c>
      <c r="AN70" s="102">
        <f>AD70*AN$3</f>
        <v>21</v>
      </c>
      <c r="AO70" s="102">
        <f>AE70*AO$3</f>
        <v>21</v>
      </c>
      <c r="AP70" s="102">
        <f>AF70*AP$3</f>
        <v>0</v>
      </c>
      <c r="AQ70" s="102">
        <f>AG70*AQ$3</f>
        <v>0</v>
      </c>
      <c r="AR70" s="103">
        <f>MAX(AJ70:AQ70)</f>
        <v>21</v>
      </c>
      <c r="AS70" s="100">
        <f>AR70*AS$5</f>
        <v>10.5</v>
      </c>
      <c r="AT70" s="108"/>
      <c r="AU70" s="2"/>
      <c r="AV70" s="2"/>
      <c r="AW70" s="2"/>
      <c r="AX70" s="2"/>
    </row>
    <row r="71" spans="1:45" s="104" customFormat="1" ht="15.75" customHeight="1">
      <c r="A71" s="85">
        <f>A70+1</f>
        <v>65</v>
      </c>
      <c r="B71" s="86" t="s">
        <v>120</v>
      </c>
      <c r="C71" s="51" t="s">
        <v>52</v>
      </c>
      <c r="D71" s="87" t="s">
        <v>46</v>
      </c>
      <c r="E71" s="87" t="s">
        <v>47</v>
      </c>
      <c r="F71" s="88">
        <f>IF(G71&lt;1943,"L",IF(G71&lt;1948,"SM",IF(G71&lt;1958,"M",IF(G71&gt;2003,"J",""))))</f>
      </c>
      <c r="G71" s="87">
        <v>1962</v>
      </c>
      <c r="H71" s="89"/>
      <c r="I71" s="89">
        <f>IF(U71&lt;&gt;"",I$5-U71+1,"")</f>
        <v>27</v>
      </c>
      <c r="J71" s="90">
        <v>14</v>
      </c>
      <c r="K71" s="91">
        <f>IF(V71&lt;&gt;"",(K$5-V71+1)*1.5,"")</f>
        <v>12</v>
      </c>
      <c r="L71" s="92">
        <f>X71</f>
        <v>0</v>
      </c>
      <c r="M71" s="93">
        <f>Y71</f>
        <v>0</v>
      </c>
      <c r="N71" s="94">
        <f>AH71</f>
        <v>0</v>
      </c>
      <c r="O71" s="94">
        <f>AI71</f>
        <v>0</v>
      </c>
      <c r="P71" s="93">
        <f>SUM(H71:K71)</f>
        <v>53</v>
      </c>
      <c r="Q71" s="95">
        <f>SUM(H71:K71)+MAX(M71,AS71)</f>
        <v>53</v>
      </c>
      <c r="R71" s="96">
        <f>Q71+MAX(S71,T71)</f>
        <v>56</v>
      </c>
      <c r="S71" s="97">
        <f>IF(L71&gt;0,3,0)</f>
        <v>0</v>
      </c>
      <c r="T71" s="97">
        <f>IF(P71&gt;0,3,0)</f>
        <v>3</v>
      </c>
      <c r="U71" s="90">
        <v>56</v>
      </c>
      <c r="V71" s="90">
        <v>65</v>
      </c>
      <c r="W71" s="98">
        <v>0</v>
      </c>
      <c r="X71" s="99">
        <f>IF(W71&gt;0,W$5-W71+1,0)</f>
        <v>0</v>
      </c>
      <c r="Y71" s="100">
        <f>X71*Y$5</f>
        <v>0</v>
      </c>
      <c r="Z71" s="101"/>
      <c r="AA71" s="131"/>
      <c r="AB71" s="90"/>
      <c r="AC71" s="99"/>
      <c r="AD71" s="116"/>
      <c r="AE71" s="99"/>
      <c r="AF71" s="99"/>
      <c r="AG71" s="102"/>
      <c r="AH71" s="103">
        <f>MAX(Z71:AG71)</f>
        <v>0</v>
      </c>
      <c r="AI71" s="100">
        <f>AH71*AI$5</f>
        <v>0</v>
      </c>
      <c r="AJ71" s="101"/>
      <c r="AK71" s="102">
        <f>AA71*AK$3</f>
        <v>0</v>
      </c>
      <c r="AL71" s="102">
        <f>AB71*AL$3</f>
        <v>0</v>
      </c>
      <c r="AM71" s="102">
        <f>AC71*AM$3</f>
        <v>0</v>
      </c>
      <c r="AN71" s="102">
        <f>AD71*AN$3</f>
        <v>0</v>
      </c>
      <c r="AO71" s="102">
        <f>AE71*AO$3</f>
        <v>0</v>
      </c>
      <c r="AP71" s="102">
        <f>AF71*AP$3</f>
        <v>0</v>
      </c>
      <c r="AQ71" s="102">
        <f>AG71*AQ$3</f>
        <v>0</v>
      </c>
      <c r="AR71" s="103">
        <f>MAX(AJ71:AQ71)</f>
        <v>0</v>
      </c>
      <c r="AS71" s="100">
        <f>AR71*AS$5</f>
        <v>0</v>
      </c>
    </row>
    <row r="72" spans="1:50" s="108" customFormat="1" ht="15.75" customHeight="1">
      <c r="A72" s="85">
        <f>A71+1</f>
        <v>66</v>
      </c>
      <c r="B72" s="86" t="s">
        <v>121</v>
      </c>
      <c r="C72" s="51" t="s">
        <v>45</v>
      </c>
      <c r="D72" s="87" t="s">
        <v>46</v>
      </c>
      <c r="E72" s="87" t="s">
        <v>47</v>
      </c>
      <c r="F72" s="88" t="str">
        <f>IF(G72&lt;1943,"L",IF(G72&lt;1948,"SM",IF(G72&lt;1958,"M",IF(G72&gt;2003,"J",""))))</f>
        <v>M</v>
      </c>
      <c r="G72" s="87">
        <v>1953</v>
      </c>
      <c r="H72" s="89"/>
      <c r="I72" s="89">
        <f>IF(U72&lt;&gt;"",I$5-U72+1,"")</f>
        <v>35</v>
      </c>
      <c r="J72" s="90"/>
      <c r="K72" s="91">
        <f>IF(V72&lt;&gt;"",(K$5-V72+1)*1.5,"")</f>
      </c>
      <c r="L72" s="92">
        <f>X72</f>
        <v>0</v>
      </c>
      <c r="M72" s="93">
        <f>Y72</f>
        <v>0</v>
      </c>
      <c r="N72" s="94">
        <f>AH72</f>
        <v>34</v>
      </c>
      <c r="O72" s="94">
        <f>AI72</f>
        <v>17</v>
      </c>
      <c r="P72" s="93">
        <f>SUM(H72:K72)</f>
        <v>35</v>
      </c>
      <c r="Q72" s="95">
        <f>SUM(H72:K72)+MAX(M72,AS72)</f>
        <v>52</v>
      </c>
      <c r="R72" s="96">
        <f>Q72+MAX(S72,T72)</f>
        <v>55</v>
      </c>
      <c r="S72" s="97">
        <f>IF(L72&gt;0,3,0)</f>
        <v>0</v>
      </c>
      <c r="T72" s="97">
        <f>IF(P72&gt;0,3,0)</f>
        <v>3</v>
      </c>
      <c r="U72" s="90">
        <v>48</v>
      </c>
      <c r="V72" s="90"/>
      <c r="W72" s="98">
        <v>0</v>
      </c>
      <c r="X72" s="99">
        <f>IF(W72&gt;0,W$5-W72+1,0)</f>
        <v>0</v>
      </c>
      <c r="Y72" s="100">
        <f>X72*Y$5</f>
        <v>0</v>
      </c>
      <c r="Z72" s="101">
        <v>1</v>
      </c>
      <c r="AA72" s="99">
        <v>34</v>
      </c>
      <c r="AB72" s="90"/>
      <c r="AC72" s="99"/>
      <c r="AD72" s="110"/>
      <c r="AE72" s="99"/>
      <c r="AF72" s="99"/>
      <c r="AG72" s="102"/>
      <c r="AH72" s="103">
        <f>MAX(Z72:AG72)</f>
        <v>34</v>
      </c>
      <c r="AI72" s="100">
        <f>AH72*AI$5</f>
        <v>17</v>
      </c>
      <c r="AJ72" s="101">
        <v>1</v>
      </c>
      <c r="AK72" s="102">
        <f>AA72*AK$3</f>
        <v>34</v>
      </c>
      <c r="AL72" s="102">
        <f>AB72*AL$3</f>
        <v>0</v>
      </c>
      <c r="AM72" s="102">
        <f>AC72*AM$3</f>
        <v>0</v>
      </c>
      <c r="AN72" s="102">
        <f>AD72*AN$3</f>
        <v>0</v>
      </c>
      <c r="AO72" s="102">
        <f>AE72*AO$3</f>
        <v>0</v>
      </c>
      <c r="AP72" s="102">
        <f>AF72*AP$3</f>
        <v>0</v>
      </c>
      <c r="AQ72" s="102">
        <f>AG72*AQ$3</f>
        <v>0</v>
      </c>
      <c r="AR72" s="103">
        <f>MAX(AJ72:AQ72)</f>
        <v>34</v>
      </c>
      <c r="AS72" s="100">
        <f>AR72*AS$5</f>
        <v>17</v>
      </c>
      <c r="AT72" s="104"/>
      <c r="AU72" s="104"/>
      <c r="AV72" s="104"/>
      <c r="AW72" s="104"/>
      <c r="AX72" s="104"/>
    </row>
    <row r="73" spans="1:46" s="104" customFormat="1" ht="15.75" customHeight="1">
      <c r="A73" s="85">
        <f>A72+1</f>
        <v>67</v>
      </c>
      <c r="B73" s="86" t="s">
        <v>122</v>
      </c>
      <c r="C73" s="51" t="s">
        <v>52</v>
      </c>
      <c r="D73" s="87" t="s">
        <v>46</v>
      </c>
      <c r="E73" s="87" t="s">
        <v>47</v>
      </c>
      <c r="F73" s="88">
        <f>IF(G73&lt;1943,"L",IF(G73&lt;1948,"SM",IF(G73&lt;1958,"M",IF(G73&gt;2003,"J",""))))</f>
      </c>
      <c r="G73" s="87">
        <v>1960</v>
      </c>
      <c r="H73" s="89"/>
      <c r="I73" s="89">
        <f>IF(U73&lt;&gt;"",I$5-U73+1,"")</f>
        <v>1</v>
      </c>
      <c r="J73" s="90"/>
      <c r="K73" s="91">
        <f>IF(V73&lt;&gt;"",(K$5-V73+1)*1.5,"")</f>
        <v>42</v>
      </c>
      <c r="L73" s="92">
        <f>X73</f>
        <v>0</v>
      </c>
      <c r="M73" s="93">
        <f>Y73</f>
        <v>0</v>
      </c>
      <c r="N73" s="94">
        <f>AH73</f>
        <v>17</v>
      </c>
      <c r="O73" s="94">
        <f>AI73</f>
        <v>8.5</v>
      </c>
      <c r="P73" s="93">
        <f>SUM(H73:K73)</f>
        <v>43</v>
      </c>
      <c r="Q73" s="95">
        <f>SUM(H73:K73)+MAX(M73,AS73)</f>
        <v>51.5</v>
      </c>
      <c r="R73" s="96">
        <f>Q73+MAX(S73,T73)</f>
        <v>54.5</v>
      </c>
      <c r="S73" s="97">
        <f>IF(L73&gt;0,3,0)</f>
        <v>0</v>
      </c>
      <c r="T73" s="97">
        <f>IF(P73&gt;0,3,0)</f>
        <v>3</v>
      </c>
      <c r="U73" s="90">
        <v>82</v>
      </c>
      <c r="V73" s="90">
        <v>45</v>
      </c>
      <c r="W73" s="98">
        <v>0</v>
      </c>
      <c r="X73" s="102"/>
      <c r="Y73" s="100">
        <f>X73*Y$5</f>
        <v>0</v>
      </c>
      <c r="Z73" s="101"/>
      <c r="AA73" s="99"/>
      <c r="AB73" s="90"/>
      <c r="AC73" s="99">
        <v>5</v>
      </c>
      <c r="AD73" s="116">
        <v>17</v>
      </c>
      <c r="AE73" s="99"/>
      <c r="AF73" s="99"/>
      <c r="AG73" s="102"/>
      <c r="AH73" s="103">
        <f>MAX(Z73:AG73)</f>
        <v>17</v>
      </c>
      <c r="AI73" s="100">
        <f>AH73*AI$5</f>
        <v>8.5</v>
      </c>
      <c r="AJ73" s="101"/>
      <c r="AK73" s="102">
        <f>AA73*AK$3</f>
        <v>0</v>
      </c>
      <c r="AL73" s="102">
        <f>AB73*AL$3</f>
        <v>0</v>
      </c>
      <c r="AM73" s="102">
        <f>AC73*AM$3</f>
        <v>10</v>
      </c>
      <c r="AN73" s="102">
        <f>AD73*AN$3</f>
        <v>17</v>
      </c>
      <c r="AO73" s="102">
        <f>AE73*AO$3</f>
        <v>0</v>
      </c>
      <c r="AP73" s="102">
        <f>AF73*AP$3</f>
        <v>0</v>
      </c>
      <c r="AQ73" s="102">
        <f>AG73*AQ$3</f>
        <v>0</v>
      </c>
      <c r="AR73" s="103">
        <f>MAX(AJ73:AQ73)</f>
        <v>17</v>
      </c>
      <c r="AS73" s="100">
        <f>AR73*AS$5</f>
        <v>8.5</v>
      </c>
      <c r="AT73" s="2"/>
    </row>
    <row r="74" spans="1:45" s="104" customFormat="1" ht="15.75" customHeight="1">
      <c r="A74" s="85">
        <f>A73+1</f>
        <v>68</v>
      </c>
      <c r="B74" s="105" t="s">
        <v>123</v>
      </c>
      <c r="C74" s="51" t="s">
        <v>56</v>
      </c>
      <c r="D74" s="87" t="s">
        <v>46</v>
      </c>
      <c r="E74" s="87" t="s">
        <v>47</v>
      </c>
      <c r="F74" s="88">
        <f>IF(G74&lt;1943,"L",IF(G74&lt;1948,"SM",IF(G74&lt;1958,"M",IF(G74&gt;2003,"J",""))))</f>
      </c>
      <c r="G74" s="87">
        <v>1976</v>
      </c>
      <c r="H74" s="89"/>
      <c r="I74" s="89">
        <f>IF(U74&lt;&gt;"",I$5-U74+1,"")</f>
        <v>40</v>
      </c>
      <c r="J74" s="90"/>
      <c r="K74" s="91">
        <f>IF(V74&lt;&gt;"",(K$5-V74+1)*1.5,"")</f>
      </c>
      <c r="L74" s="92">
        <f>X74</f>
        <v>0</v>
      </c>
      <c r="M74" s="93">
        <f>Y74</f>
        <v>0</v>
      </c>
      <c r="N74" s="94">
        <f>AH74</f>
        <v>23</v>
      </c>
      <c r="O74" s="94">
        <f>AI74</f>
        <v>11.5</v>
      </c>
      <c r="P74" s="93">
        <f>SUM(H74:K74)</f>
        <v>40</v>
      </c>
      <c r="Q74" s="95">
        <f>SUM(H74:K74)+MAX(M74,AS74)</f>
        <v>51.5</v>
      </c>
      <c r="R74" s="96">
        <f>Q74+MAX(S74,T74)</f>
        <v>54.5</v>
      </c>
      <c r="S74" s="97">
        <f>IF(L74&gt;0,3,0)</f>
        <v>0</v>
      </c>
      <c r="T74" s="97">
        <f>IF(P74&gt;0,3,0)</f>
        <v>3</v>
      </c>
      <c r="U74" s="90">
        <v>43</v>
      </c>
      <c r="V74" s="90"/>
      <c r="W74" s="98">
        <v>0</v>
      </c>
      <c r="X74" s="99">
        <f>IF(W74&gt;0,W$5-W74+1,0)</f>
        <v>0</v>
      </c>
      <c r="Y74" s="100">
        <f>X74*Y$5</f>
        <v>0</v>
      </c>
      <c r="Z74" s="101"/>
      <c r="AA74" s="99">
        <v>23</v>
      </c>
      <c r="AB74" s="99"/>
      <c r="AC74" s="99"/>
      <c r="AD74" s="110"/>
      <c r="AE74" s="99"/>
      <c r="AF74" s="99"/>
      <c r="AG74" s="102"/>
      <c r="AH74" s="103">
        <f>MAX(Z74:AG74)</f>
        <v>23</v>
      </c>
      <c r="AI74" s="100">
        <f>AH74*AI$5</f>
        <v>11.5</v>
      </c>
      <c r="AJ74" s="101"/>
      <c r="AK74" s="102">
        <f>AA74*AK$3</f>
        <v>23</v>
      </c>
      <c r="AL74" s="102">
        <f>AB74*AL$3</f>
        <v>0</v>
      </c>
      <c r="AM74" s="102">
        <f>AC74*AM$3</f>
        <v>0</v>
      </c>
      <c r="AN74" s="102">
        <f>AD74*AN$3</f>
        <v>0</v>
      </c>
      <c r="AO74" s="102">
        <f>AE74*AO$3</f>
        <v>0</v>
      </c>
      <c r="AP74" s="102">
        <f>AF74*AP$3</f>
        <v>0</v>
      </c>
      <c r="AQ74" s="102">
        <f>AG74*AQ$3</f>
        <v>0</v>
      </c>
      <c r="AR74" s="103">
        <f>MAX(AJ74:AQ74)</f>
        <v>23</v>
      </c>
      <c r="AS74" s="100">
        <f>AR74*AS$5</f>
        <v>11.5</v>
      </c>
    </row>
    <row r="75" spans="1:47" s="104" customFormat="1" ht="15.75" customHeight="1">
      <c r="A75" s="85">
        <f>A74+1</f>
        <v>69</v>
      </c>
      <c r="B75" s="86" t="s">
        <v>124</v>
      </c>
      <c r="C75" s="51" t="s">
        <v>52</v>
      </c>
      <c r="D75" s="87" t="s">
        <v>46</v>
      </c>
      <c r="E75" s="87" t="s">
        <v>47</v>
      </c>
      <c r="F75" s="88" t="str">
        <f>IF(G75&lt;1942,"L",IF(G75&lt;1947,"SM",IF(G75&lt;1957,"M",IF(G75&gt;2002,"J",""))))</f>
        <v>M</v>
      </c>
      <c r="G75" s="87">
        <v>1951</v>
      </c>
      <c r="H75" s="89"/>
      <c r="I75" s="89">
        <f>IF(U75&lt;&gt;"",I$5-U75+1,"")</f>
        <v>1</v>
      </c>
      <c r="J75" s="90"/>
      <c r="K75" s="91">
        <f>IF(V75&lt;&gt;"",(K$5-V75+1)*1.5,"")</f>
        <v>30</v>
      </c>
      <c r="L75" s="92">
        <f>X75</f>
        <v>11</v>
      </c>
      <c r="M75" s="93">
        <f>Y75</f>
        <v>5.5</v>
      </c>
      <c r="N75" s="125"/>
      <c r="O75" s="94">
        <f>AI75</f>
        <v>10</v>
      </c>
      <c r="P75" s="93">
        <f>SUM(H75:K75)</f>
        <v>31</v>
      </c>
      <c r="Q75" s="95">
        <f>SUM(H75:K75)+MAX(M75,AS75)</f>
        <v>51</v>
      </c>
      <c r="R75" s="96">
        <f>Q75+MAX(S75,T75)</f>
        <v>54</v>
      </c>
      <c r="S75" s="97">
        <f>IF(L75&gt;0,3,0)</f>
        <v>3</v>
      </c>
      <c r="T75" s="97">
        <f>IF(P75&gt;0,3,0)</f>
        <v>3</v>
      </c>
      <c r="U75" s="90">
        <v>82</v>
      </c>
      <c r="V75" s="90">
        <v>53</v>
      </c>
      <c r="W75" s="98">
        <v>29</v>
      </c>
      <c r="X75" s="99">
        <f>IF(W75&gt;0,W$5-W75+1,0)</f>
        <v>11</v>
      </c>
      <c r="Y75" s="100">
        <f>X75*Y$5</f>
        <v>5.5</v>
      </c>
      <c r="Z75" s="101"/>
      <c r="AA75" s="99"/>
      <c r="AB75" s="90"/>
      <c r="AC75" s="99">
        <v>20</v>
      </c>
      <c r="AD75" s="107"/>
      <c r="AE75" s="99"/>
      <c r="AF75" s="99"/>
      <c r="AG75" s="102"/>
      <c r="AH75" s="103">
        <f>MAX(Z75:AG75)</f>
        <v>20</v>
      </c>
      <c r="AI75" s="100">
        <f>AH75*AI$5</f>
        <v>10</v>
      </c>
      <c r="AJ75" s="101"/>
      <c r="AK75" s="102">
        <f>AA75*AK$3</f>
        <v>0</v>
      </c>
      <c r="AL75" s="102">
        <f>AB75*AL$3</f>
        <v>0</v>
      </c>
      <c r="AM75" s="102">
        <f>AC75*AM$3</f>
        <v>40</v>
      </c>
      <c r="AN75" s="102">
        <f>AD75*AN$3</f>
        <v>0</v>
      </c>
      <c r="AO75" s="102">
        <f>AE75*AO$3</f>
        <v>0</v>
      </c>
      <c r="AP75" s="102">
        <f>AF75*AP$3</f>
        <v>0</v>
      </c>
      <c r="AQ75" s="102">
        <f>AG75*AQ$3</f>
        <v>0</v>
      </c>
      <c r="AR75" s="103">
        <f>MAX(AJ75:AQ75)</f>
        <v>40</v>
      </c>
      <c r="AS75" s="100">
        <f>AR75*AS$5</f>
        <v>20</v>
      </c>
      <c r="AU75" s="2"/>
    </row>
    <row r="76" spans="1:45" s="104" customFormat="1" ht="15.75" customHeight="1">
      <c r="A76" s="85">
        <f>A75+1</f>
        <v>70</v>
      </c>
      <c r="B76" s="86" t="s">
        <v>125</v>
      </c>
      <c r="C76" s="51" t="s">
        <v>52</v>
      </c>
      <c r="D76" s="87" t="s">
        <v>46</v>
      </c>
      <c r="E76" s="87" t="s">
        <v>47</v>
      </c>
      <c r="F76" s="88">
        <f>IF(G76&lt;1943,"L",IF(G76&lt;1948,"SM",IF(G76&lt;1958,"M",IF(G76&gt;2003,"J",""))))</f>
      </c>
      <c r="G76" s="87">
        <v>1970</v>
      </c>
      <c r="H76" s="89"/>
      <c r="I76" s="89">
        <f>IF(U76&lt;&gt;"",I$5-U76+1,"")</f>
        <v>12</v>
      </c>
      <c r="J76" s="90"/>
      <c r="K76" s="91">
        <f>IF(V76&lt;&gt;"",(K$5-V76+1)*1.5,"")</f>
        <v>28.5</v>
      </c>
      <c r="L76" s="92">
        <f>X76</f>
        <v>18</v>
      </c>
      <c r="M76" s="93">
        <f>Y76</f>
        <v>9</v>
      </c>
      <c r="N76" s="94">
        <f>AH76</f>
        <v>9</v>
      </c>
      <c r="O76" s="94">
        <f>AI76</f>
        <v>4.5</v>
      </c>
      <c r="P76" s="93">
        <f>SUM(H76:K76)</f>
        <v>40.5</v>
      </c>
      <c r="Q76" s="95">
        <f>SUM(H76:K76)+MAX(M76,AS76)</f>
        <v>49.5</v>
      </c>
      <c r="R76" s="96">
        <f>Q76+MAX(S76,T76)</f>
        <v>52.5</v>
      </c>
      <c r="S76" s="97">
        <f>IF(L76&gt;0,3,0)</f>
        <v>3</v>
      </c>
      <c r="T76" s="97">
        <f>IF(P76&gt;0,3,0)</f>
        <v>3</v>
      </c>
      <c r="U76" s="90">
        <v>71</v>
      </c>
      <c r="V76" s="90">
        <v>54</v>
      </c>
      <c r="W76" s="98">
        <v>22</v>
      </c>
      <c r="X76" s="99">
        <f>IF(W76&gt;0,W$5-W76+1,0)</f>
        <v>18</v>
      </c>
      <c r="Y76" s="100">
        <f>X76*Y$5</f>
        <v>9</v>
      </c>
      <c r="Z76" s="101"/>
      <c r="AA76" s="99"/>
      <c r="AB76" s="90"/>
      <c r="AC76" s="99">
        <v>9</v>
      </c>
      <c r="AD76" s="110"/>
      <c r="AE76" s="99"/>
      <c r="AF76" s="99"/>
      <c r="AG76" s="102"/>
      <c r="AH76" s="103">
        <f>MAX(Z76:AG76)</f>
        <v>9</v>
      </c>
      <c r="AI76" s="100">
        <f>AH76*AI$5</f>
        <v>4.5</v>
      </c>
      <c r="AJ76" s="101"/>
      <c r="AK76" s="102">
        <f>AA76*AK$3</f>
        <v>0</v>
      </c>
      <c r="AL76" s="102">
        <f>AB76*AL$3</f>
        <v>0</v>
      </c>
      <c r="AM76" s="102">
        <f>AC76*AM$3</f>
        <v>18</v>
      </c>
      <c r="AN76" s="102">
        <f>AD76*AN$3</f>
        <v>0</v>
      </c>
      <c r="AO76" s="102">
        <f>AE76*AO$3</f>
        <v>0</v>
      </c>
      <c r="AP76" s="102">
        <f>AF76*AP$3</f>
        <v>0</v>
      </c>
      <c r="AQ76" s="102">
        <f>AG76*AQ$3</f>
        <v>0</v>
      </c>
      <c r="AR76" s="103">
        <f>MAX(AJ76:AQ76)</f>
        <v>18</v>
      </c>
      <c r="AS76" s="100">
        <f>AR76*AS$5</f>
        <v>9</v>
      </c>
    </row>
    <row r="77" spans="1:45" s="104" customFormat="1" ht="15.75" customHeight="1">
      <c r="A77" s="85">
        <f>A76+1</f>
        <v>71</v>
      </c>
      <c r="B77" s="86" t="s">
        <v>126</v>
      </c>
      <c r="C77" s="51" t="s">
        <v>86</v>
      </c>
      <c r="D77" s="87" t="s">
        <v>46</v>
      </c>
      <c r="E77" s="87" t="s">
        <v>47</v>
      </c>
      <c r="F77" s="88">
        <f>IF(G77&lt;1942,"L",IF(G77&lt;1947,"SM",IF(G77&lt;1957,"M",IF(G77&gt;2002,"J",""))))</f>
      </c>
      <c r="G77" s="87">
        <v>1960</v>
      </c>
      <c r="H77" s="89">
        <v>6</v>
      </c>
      <c r="I77" s="89">
        <f>IF(U77&lt;&gt;"",I$5-U77+1,"")</f>
      </c>
      <c r="J77" s="90"/>
      <c r="K77" s="91">
        <f>IF(V77&lt;&gt;"",(K$5-V77+1)*1.5,"")</f>
        <v>34.5</v>
      </c>
      <c r="L77" s="92">
        <f>X77</f>
        <v>0</v>
      </c>
      <c r="M77" s="93">
        <f>Y77</f>
        <v>0</v>
      </c>
      <c r="N77" s="125"/>
      <c r="O77" s="94">
        <f>AI77</f>
        <v>2.5</v>
      </c>
      <c r="P77" s="93">
        <f>SUM(H77:K77)</f>
        <v>40.5</v>
      </c>
      <c r="Q77" s="95">
        <f>SUM(H77:K77)+MAX(M77,AS77)</f>
        <v>48</v>
      </c>
      <c r="R77" s="96">
        <f>Q77+MAX(S77,T77)</f>
        <v>51</v>
      </c>
      <c r="S77" s="97">
        <f>IF(L77&gt;0,3,0)</f>
        <v>0</v>
      </c>
      <c r="T77" s="97">
        <f>IF(P77&gt;0,3,0)</f>
        <v>3</v>
      </c>
      <c r="U77" s="90"/>
      <c r="V77" s="90">
        <v>50</v>
      </c>
      <c r="W77" s="98">
        <v>0</v>
      </c>
      <c r="X77" s="99">
        <f>IF(W77&gt;0,W$5-W77+1,0)</f>
        <v>0</v>
      </c>
      <c r="Y77" s="100">
        <f>X77*Y$5</f>
        <v>0</v>
      </c>
      <c r="Z77" s="101"/>
      <c r="AA77" s="99"/>
      <c r="AB77" s="90"/>
      <c r="AC77" s="99"/>
      <c r="AD77" s="107"/>
      <c r="AE77" s="99"/>
      <c r="AF77" s="99"/>
      <c r="AG77" s="102">
        <v>5</v>
      </c>
      <c r="AH77" s="103">
        <f>MAX(Z77:AG77)</f>
        <v>5</v>
      </c>
      <c r="AI77" s="100">
        <f>AH77*AI$5</f>
        <v>2.5</v>
      </c>
      <c r="AJ77" s="101"/>
      <c r="AK77" s="102">
        <f>AA77*AK$3</f>
        <v>0</v>
      </c>
      <c r="AL77" s="102">
        <f>AB77*AL$3</f>
        <v>0</v>
      </c>
      <c r="AM77" s="102">
        <f>AC77*AM$3</f>
        <v>0</v>
      </c>
      <c r="AN77" s="102">
        <f>AD77*AN$3</f>
        <v>0</v>
      </c>
      <c r="AO77" s="102">
        <f>AE77*AO$3</f>
        <v>0</v>
      </c>
      <c r="AP77" s="102">
        <f>AF77*AP$3</f>
        <v>0</v>
      </c>
      <c r="AQ77" s="102">
        <f>AG77*AQ$3</f>
        <v>15</v>
      </c>
      <c r="AR77" s="103">
        <f>MAX(AJ77:AQ77)</f>
        <v>15</v>
      </c>
      <c r="AS77" s="100">
        <f>AR77*AS$5</f>
        <v>7.5</v>
      </c>
    </row>
    <row r="78" spans="1:45" s="104" customFormat="1" ht="15.75" customHeight="1">
      <c r="A78" s="85">
        <f>A77+1</f>
        <v>72</v>
      </c>
      <c r="B78" s="86" t="s">
        <v>127</v>
      </c>
      <c r="C78" s="51" t="s">
        <v>45</v>
      </c>
      <c r="D78" s="87" t="s">
        <v>46</v>
      </c>
      <c r="E78" s="87" t="s">
        <v>47</v>
      </c>
      <c r="F78" s="88" t="str">
        <f>IF(G78&lt;1943,"L",IF(G78&lt;1948,"SM",IF(G78&lt;1958,"M",IF(G78&gt;2003,"J",""))))</f>
        <v>M</v>
      </c>
      <c r="G78" s="87">
        <v>1952</v>
      </c>
      <c r="H78" s="89"/>
      <c r="I78" s="89">
        <f>IF(U78&lt;&gt;"",I$5-U78+1,"")</f>
        <v>29</v>
      </c>
      <c r="J78" s="90"/>
      <c r="K78" s="91">
        <f>IF(V78&lt;&gt;"",(K$5-V78+1)*1.5,"")</f>
      </c>
      <c r="L78" s="92">
        <f>X78</f>
        <v>0</v>
      </c>
      <c r="M78" s="93">
        <f>Y78</f>
        <v>0</v>
      </c>
      <c r="N78" s="94">
        <f>AH78</f>
        <v>36</v>
      </c>
      <c r="O78" s="94">
        <f>AI78</f>
        <v>18</v>
      </c>
      <c r="P78" s="93">
        <f>SUM(H78:K78)</f>
        <v>29</v>
      </c>
      <c r="Q78" s="95">
        <f>SUM(H78:K78)+MAX(M78,AS78)</f>
        <v>47</v>
      </c>
      <c r="R78" s="96">
        <f>Q78+MAX(S78,T78)</f>
        <v>50</v>
      </c>
      <c r="S78" s="97">
        <f>IF(L78&gt;0,3,0)</f>
        <v>0</v>
      </c>
      <c r="T78" s="97">
        <f>IF(P78&gt;0,3,0)</f>
        <v>3</v>
      </c>
      <c r="U78" s="90">
        <v>54</v>
      </c>
      <c r="V78" s="90"/>
      <c r="W78" s="98">
        <v>0</v>
      </c>
      <c r="X78" s="99">
        <f>IF(W78&gt;0,W$5-W78+1,0)</f>
        <v>0</v>
      </c>
      <c r="Y78" s="100">
        <f>X78*Y$5</f>
        <v>0</v>
      </c>
      <c r="Z78" s="101"/>
      <c r="AA78" s="99">
        <v>36</v>
      </c>
      <c r="AB78" s="90">
        <v>8</v>
      </c>
      <c r="AC78" s="99"/>
      <c r="AD78" s="116">
        <v>4</v>
      </c>
      <c r="AE78" s="99"/>
      <c r="AF78" s="99"/>
      <c r="AG78" s="102"/>
      <c r="AH78" s="103">
        <f>MAX(Z78:AG78)</f>
        <v>36</v>
      </c>
      <c r="AI78" s="100">
        <f>AH78*AI$5</f>
        <v>18</v>
      </c>
      <c r="AJ78" s="101"/>
      <c r="AK78" s="102">
        <f>AA78*AK$3</f>
        <v>36</v>
      </c>
      <c r="AL78" s="102">
        <f>AB78*AL$3</f>
        <v>24</v>
      </c>
      <c r="AM78" s="102">
        <f>AC78*AM$3</f>
        <v>0</v>
      </c>
      <c r="AN78" s="102">
        <f>AD78*AN$3</f>
        <v>4</v>
      </c>
      <c r="AO78" s="102">
        <f>AE78*AO$3</f>
        <v>0</v>
      </c>
      <c r="AP78" s="102">
        <f>AF78*AP$3</f>
        <v>0</v>
      </c>
      <c r="AQ78" s="102">
        <f>AG78*AQ$3</f>
        <v>0</v>
      </c>
      <c r="AR78" s="103">
        <f>MAX(AJ78:AQ78)</f>
        <v>36</v>
      </c>
      <c r="AS78" s="100">
        <f>AR78*AS$5</f>
        <v>18</v>
      </c>
    </row>
    <row r="79" spans="1:45" s="104" customFormat="1" ht="15.75" customHeight="1">
      <c r="A79" s="85">
        <f>A78+1</f>
        <v>73</v>
      </c>
      <c r="B79" s="105" t="s">
        <v>128</v>
      </c>
      <c r="C79" s="51" t="s">
        <v>52</v>
      </c>
      <c r="D79" s="87" t="s">
        <v>46</v>
      </c>
      <c r="E79" s="87" t="s">
        <v>47</v>
      </c>
      <c r="F79" s="88">
        <f>IF(G79&lt;1942,"L",IF(G79&lt;1947,"SM",IF(G79&lt;1957,"M",IF(G79&gt;2002,"J",""))))</f>
      </c>
      <c r="G79" s="87">
        <v>1970</v>
      </c>
      <c r="H79" s="89"/>
      <c r="I79" s="89">
        <f>IF(U79&lt;&gt;"",I$5-U79+1,"")</f>
      </c>
      <c r="J79" s="99"/>
      <c r="K79" s="91">
        <f>IF(V79&lt;&gt;"",(K$5-V79+1)*1.5,"")</f>
        <v>46.5</v>
      </c>
      <c r="L79" s="92">
        <f>X79</f>
        <v>0</v>
      </c>
      <c r="M79" s="93">
        <f>Y79</f>
        <v>0</v>
      </c>
      <c r="N79" s="125"/>
      <c r="O79" s="94">
        <f>AI79</f>
        <v>0</v>
      </c>
      <c r="P79" s="93">
        <f>SUM(H79:K79)</f>
        <v>46.5</v>
      </c>
      <c r="Q79" s="95">
        <f>SUM(H79:K79)+MAX(M79,AS79)</f>
        <v>46.5</v>
      </c>
      <c r="R79" s="96">
        <f>Q79+MAX(S79,T79)</f>
        <v>49.5</v>
      </c>
      <c r="S79" s="97">
        <f>IF(L79&gt;0,3,0)</f>
        <v>0</v>
      </c>
      <c r="T79" s="97">
        <f>IF(P79&gt;0,3,0)</f>
        <v>3</v>
      </c>
      <c r="U79" s="90"/>
      <c r="V79" s="90">
        <v>42</v>
      </c>
      <c r="W79" s="98">
        <v>0</v>
      </c>
      <c r="X79" s="99"/>
      <c r="Y79" s="100">
        <f>X79*Y$5</f>
        <v>0</v>
      </c>
      <c r="Z79" s="101"/>
      <c r="AA79" s="99"/>
      <c r="AB79" s="90"/>
      <c r="AC79" s="99"/>
      <c r="AD79" s="116"/>
      <c r="AE79" s="99"/>
      <c r="AF79" s="99"/>
      <c r="AG79" s="102"/>
      <c r="AH79" s="103">
        <f>MAX(Z79:AG79)</f>
        <v>0</v>
      </c>
      <c r="AI79" s="100">
        <f>AH79*AI$5</f>
        <v>0</v>
      </c>
      <c r="AJ79" s="101"/>
      <c r="AK79" s="102">
        <f>AA79*AK$3</f>
        <v>0</v>
      </c>
      <c r="AL79" s="102">
        <f>AB79*AL$3</f>
        <v>0</v>
      </c>
      <c r="AM79" s="102">
        <f>AC79*AM$3</f>
        <v>0</v>
      </c>
      <c r="AN79" s="102">
        <f>AD79*AN$3</f>
        <v>0</v>
      </c>
      <c r="AO79" s="102">
        <f>AE79*AO$3</f>
        <v>0</v>
      </c>
      <c r="AP79" s="102">
        <f>AF79*AP$3</f>
        <v>0</v>
      </c>
      <c r="AQ79" s="102">
        <f>AG79*AQ$3</f>
        <v>0</v>
      </c>
      <c r="AR79" s="103">
        <f>MAX(AJ79:AQ79)</f>
        <v>0</v>
      </c>
      <c r="AS79" s="100">
        <f>AR79*AS$5</f>
        <v>0</v>
      </c>
    </row>
    <row r="80" spans="1:53" ht="15.75" customHeight="1">
      <c r="A80" s="85">
        <f>A79+1</f>
        <v>74</v>
      </c>
      <c r="B80" s="86" t="s">
        <v>129</v>
      </c>
      <c r="C80" s="51" t="s">
        <v>50</v>
      </c>
      <c r="D80" s="87" t="s">
        <v>46</v>
      </c>
      <c r="E80" s="87" t="s">
        <v>47</v>
      </c>
      <c r="F80" s="88" t="str">
        <f>IF(G80&lt;1943,"L",IF(G80&lt;1948,"SM",IF(G80&lt;1958,"M",IF(G80&gt;2003,"J",""))))</f>
        <v>SM</v>
      </c>
      <c r="G80" s="87">
        <v>1946</v>
      </c>
      <c r="H80" s="89"/>
      <c r="I80" s="89">
        <f>IF(U80&lt;&gt;"",I$5-U80+1,"")</f>
      </c>
      <c r="J80" s="90"/>
      <c r="K80" s="91">
        <f>IF(V80&lt;&gt;"",(K$5-V80+1)*1.5,"")</f>
        <v>33</v>
      </c>
      <c r="L80" s="92">
        <f>X80</f>
        <v>26</v>
      </c>
      <c r="M80" s="93">
        <f>Y80</f>
        <v>13</v>
      </c>
      <c r="N80" s="94">
        <f>AH80</f>
        <v>7</v>
      </c>
      <c r="O80" s="94">
        <f>AI80</f>
        <v>3.5</v>
      </c>
      <c r="P80" s="93">
        <f>SUM(H80:K80)</f>
        <v>33</v>
      </c>
      <c r="Q80" s="95">
        <f>SUM(H80:K80)+MAX(M80,AS80)</f>
        <v>46</v>
      </c>
      <c r="R80" s="96">
        <f>Q80+MAX(S80,T80)</f>
        <v>49</v>
      </c>
      <c r="S80" s="97">
        <f>IF(L80&gt;0,3,0)</f>
        <v>3</v>
      </c>
      <c r="T80" s="97">
        <f>IF(P80&gt;0,3,0)</f>
        <v>3</v>
      </c>
      <c r="U80" s="90"/>
      <c r="V80" s="90">
        <v>51</v>
      </c>
      <c r="W80" s="98">
        <v>14</v>
      </c>
      <c r="X80" s="102">
        <f>IF(W80&gt;0,W$5-W80+1,0)</f>
        <v>26</v>
      </c>
      <c r="Y80" s="100">
        <f>X80*Y$5</f>
        <v>13</v>
      </c>
      <c r="Z80" s="101"/>
      <c r="AA80" s="99"/>
      <c r="AB80" s="90">
        <v>7</v>
      </c>
      <c r="AC80" s="99"/>
      <c r="AD80" s="110"/>
      <c r="AE80" s="99"/>
      <c r="AF80" s="99"/>
      <c r="AG80" s="102"/>
      <c r="AH80" s="103">
        <f>MAX(Z80:AG80)</f>
        <v>7</v>
      </c>
      <c r="AI80" s="100">
        <f>AH80*AI$5</f>
        <v>3.5</v>
      </c>
      <c r="AJ80" s="101"/>
      <c r="AK80" s="102">
        <f>AA80*AK$3</f>
        <v>0</v>
      </c>
      <c r="AL80" s="102">
        <f>AB80*AL$3</f>
        <v>21</v>
      </c>
      <c r="AM80" s="102">
        <f>AC80*AM$3</f>
        <v>0</v>
      </c>
      <c r="AN80" s="102">
        <f>AD80*AN$3</f>
        <v>0</v>
      </c>
      <c r="AO80" s="102">
        <f>AE80*AO$3</f>
        <v>0</v>
      </c>
      <c r="AP80" s="102">
        <f>AF80*AP$3</f>
        <v>0</v>
      </c>
      <c r="AQ80" s="102">
        <f>AG80*AQ$3</f>
        <v>0</v>
      </c>
      <c r="AR80" s="103">
        <f>MAX(AJ80:AQ80)</f>
        <v>21</v>
      </c>
      <c r="AS80" s="100">
        <f>AR80*AS$5</f>
        <v>10.5</v>
      </c>
      <c r="AT80" s="104"/>
      <c r="AU80" s="104"/>
      <c r="AV80" s="104"/>
      <c r="AW80" s="104"/>
      <c r="AX80" s="104"/>
      <c r="AY80" s="104"/>
      <c r="AZ80" s="104"/>
      <c r="BA80" s="104"/>
    </row>
    <row r="81" spans="1:45" s="104" customFormat="1" ht="15.75" customHeight="1">
      <c r="A81" s="85">
        <f>A80+1</f>
        <v>75</v>
      </c>
      <c r="B81" s="105" t="s">
        <v>130</v>
      </c>
      <c r="C81" s="51" t="s">
        <v>52</v>
      </c>
      <c r="D81" s="87" t="s">
        <v>46</v>
      </c>
      <c r="E81" s="87" t="s">
        <v>47</v>
      </c>
      <c r="F81" s="88" t="str">
        <f>IF(G81&lt;1943,"L",IF(G81&lt;1948,"SM",IF(G81&lt;1958,"M",IF(G81&gt;2003,"J",""))))</f>
        <v>SM</v>
      </c>
      <c r="G81" s="87">
        <v>1947</v>
      </c>
      <c r="H81" s="89"/>
      <c r="I81" s="89">
        <f>IF(U81&lt;&gt;"",I$5-U81+1,"")</f>
        <v>33</v>
      </c>
      <c r="J81" s="99"/>
      <c r="K81" s="91">
        <f>IF(V81&lt;&gt;"",(K$5-V81+1)*1.5,"")</f>
      </c>
      <c r="L81" s="92">
        <f>X81</f>
        <v>23</v>
      </c>
      <c r="M81" s="93">
        <f>Y81</f>
        <v>11.5</v>
      </c>
      <c r="N81" s="94">
        <f>AH81</f>
        <v>0</v>
      </c>
      <c r="O81" s="94">
        <f>AI81</f>
        <v>0</v>
      </c>
      <c r="P81" s="93">
        <f>SUM(H81:K81)</f>
        <v>33</v>
      </c>
      <c r="Q81" s="95">
        <f>SUM(H81:K81)+MAX(M81,AS81)</f>
        <v>44.5</v>
      </c>
      <c r="R81" s="96">
        <f>Q81+MAX(S81,T81)</f>
        <v>47.5</v>
      </c>
      <c r="S81" s="97">
        <f>IF(L81&gt;0,3,0)</f>
        <v>3</v>
      </c>
      <c r="T81" s="97">
        <f>IF(P81&gt;0,3,0)</f>
        <v>3</v>
      </c>
      <c r="U81" s="90">
        <v>50</v>
      </c>
      <c r="V81" s="90"/>
      <c r="W81" s="98">
        <v>17</v>
      </c>
      <c r="X81" s="99">
        <f>IF(W81&gt;0,W$5-W81+1,0)</f>
        <v>23</v>
      </c>
      <c r="Y81" s="100">
        <f>X81*Y$5</f>
        <v>11.5</v>
      </c>
      <c r="Z81" s="101"/>
      <c r="AA81" s="99"/>
      <c r="AB81" s="90"/>
      <c r="AC81" s="99"/>
      <c r="AD81" s="110"/>
      <c r="AE81" s="99"/>
      <c r="AF81" s="99"/>
      <c r="AG81" s="102"/>
      <c r="AH81" s="103">
        <f>MAX(Z81:AG81)</f>
        <v>0</v>
      </c>
      <c r="AI81" s="100">
        <f>AH81*AI$5</f>
        <v>0</v>
      </c>
      <c r="AJ81" s="101"/>
      <c r="AK81" s="102">
        <f>AA81*AK$3</f>
        <v>0</v>
      </c>
      <c r="AL81" s="102">
        <f>AB81*AL$3</f>
        <v>0</v>
      </c>
      <c r="AM81" s="102">
        <f>AC81*AM$3</f>
        <v>0</v>
      </c>
      <c r="AN81" s="102">
        <f>AD81*AN$3</f>
        <v>0</v>
      </c>
      <c r="AO81" s="102">
        <f>AE81*AO$3</f>
        <v>0</v>
      </c>
      <c r="AP81" s="102">
        <f>AF81*AP$3</f>
        <v>0</v>
      </c>
      <c r="AQ81" s="102">
        <f>AG81*AQ$3</f>
        <v>0</v>
      </c>
      <c r="AR81" s="103">
        <f>MAX(AJ81:AQ81)</f>
        <v>0</v>
      </c>
      <c r="AS81" s="100">
        <f>AR81*AS$5</f>
        <v>0</v>
      </c>
    </row>
    <row r="82" spans="1:47" s="104" customFormat="1" ht="15.75" customHeight="1">
      <c r="A82" s="85">
        <f>A81+1</f>
        <v>76</v>
      </c>
      <c r="B82" s="86" t="s">
        <v>131</v>
      </c>
      <c r="C82" s="51" t="s">
        <v>45</v>
      </c>
      <c r="D82" s="87" t="s">
        <v>46</v>
      </c>
      <c r="E82" s="87" t="s">
        <v>47</v>
      </c>
      <c r="F82" s="88" t="str">
        <f>IF(G82&lt;1943,"L",IF(G82&lt;1948,"SM",IF(G82&lt;1958,"M",IF(G82&gt;2003,"J",""))))</f>
        <v>M</v>
      </c>
      <c r="G82" s="87">
        <v>1949</v>
      </c>
      <c r="H82" s="89"/>
      <c r="I82" s="89">
        <f>IF(U82&lt;&gt;"",I$5-U82+1,"")</f>
        <v>24</v>
      </c>
      <c r="J82" s="90"/>
      <c r="K82" s="91">
        <f>IF(V82&lt;&gt;"",(K$5-V82+1)*1.5,"")</f>
      </c>
      <c r="L82" s="92">
        <f>X82</f>
        <v>0</v>
      </c>
      <c r="M82" s="93">
        <f>Y82</f>
        <v>0</v>
      </c>
      <c r="N82" s="94">
        <f>AH82</f>
        <v>39</v>
      </c>
      <c r="O82" s="94">
        <f>AI82</f>
        <v>19.5</v>
      </c>
      <c r="P82" s="93">
        <f>SUM(H82:K82)</f>
        <v>24</v>
      </c>
      <c r="Q82" s="95">
        <f>SUM(H82:K82)+MAX(M82,AS82)</f>
        <v>43.5</v>
      </c>
      <c r="R82" s="96">
        <f>Q82+MAX(S82,T82)</f>
        <v>46.5</v>
      </c>
      <c r="S82" s="97">
        <f>IF(L82&gt;0,3,0)</f>
        <v>0</v>
      </c>
      <c r="T82" s="97">
        <f>IF(P82&gt;0,3,0)</f>
        <v>3</v>
      </c>
      <c r="U82" s="90">
        <v>59</v>
      </c>
      <c r="V82" s="90"/>
      <c r="W82" s="98">
        <v>0</v>
      </c>
      <c r="X82" s="99">
        <f>IF(W82&gt;0,W$5-W82+1,0)</f>
        <v>0</v>
      </c>
      <c r="Y82" s="100">
        <f>X82*Y$5</f>
        <v>0</v>
      </c>
      <c r="Z82" s="101"/>
      <c r="AA82" s="99">
        <v>39</v>
      </c>
      <c r="AB82" s="90"/>
      <c r="AC82" s="99"/>
      <c r="AD82" s="110"/>
      <c r="AE82" s="99"/>
      <c r="AF82" s="99"/>
      <c r="AG82" s="102"/>
      <c r="AH82" s="103">
        <f>MAX(Z82:AG82)</f>
        <v>39</v>
      </c>
      <c r="AI82" s="100">
        <f>AH82*AI$5</f>
        <v>19.5</v>
      </c>
      <c r="AJ82" s="101"/>
      <c r="AK82" s="102">
        <f>AA82*AK$3</f>
        <v>39</v>
      </c>
      <c r="AL82" s="102">
        <f>AB82*AL$3</f>
        <v>0</v>
      </c>
      <c r="AM82" s="102">
        <f>AC82*AM$3</f>
        <v>0</v>
      </c>
      <c r="AN82" s="102">
        <f>AD82*AN$3</f>
        <v>0</v>
      </c>
      <c r="AO82" s="102">
        <f>AE82*AO$3</f>
        <v>0</v>
      </c>
      <c r="AP82" s="102">
        <f>AF82*AP$3</f>
        <v>0</v>
      </c>
      <c r="AQ82" s="102">
        <f>AG82*AQ$3</f>
        <v>0</v>
      </c>
      <c r="AR82" s="103">
        <f>MAX(AJ82:AQ82)</f>
        <v>39</v>
      </c>
      <c r="AS82" s="100">
        <f>AR82*AS$5</f>
        <v>19.5</v>
      </c>
      <c r="AU82" s="2"/>
    </row>
    <row r="83" spans="1:50" s="104" customFormat="1" ht="15.75" customHeight="1">
      <c r="A83" s="85">
        <f>A82+1</f>
        <v>77</v>
      </c>
      <c r="B83" s="127" t="s">
        <v>132</v>
      </c>
      <c r="C83" s="51" t="s">
        <v>133</v>
      </c>
      <c r="D83" s="50" t="s">
        <v>134</v>
      </c>
      <c r="E83" s="87" t="s">
        <v>47</v>
      </c>
      <c r="F83" s="88">
        <f>IF(G83&lt;1942,"L",IF(G83&lt;1947,"SM",IF(G83&lt;1957,"M",IF(G83&gt;2002,"J",""))))</f>
      </c>
      <c r="G83" s="111">
        <v>1965</v>
      </c>
      <c r="H83" s="89"/>
      <c r="I83" s="89">
        <f>IF(U83&lt;&gt;"",I$5-U83+1,"")</f>
        <v>42</v>
      </c>
      <c r="J83" s="112"/>
      <c r="K83" s="91">
        <f>IF(V83&lt;&gt;"",(K$5-V83+1)*1.5,"")</f>
      </c>
      <c r="L83" s="92">
        <f>X83</f>
        <v>0</v>
      </c>
      <c r="M83" s="93">
        <f>Y83</f>
        <v>0</v>
      </c>
      <c r="N83" s="94">
        <f>AH83</f>
        <v>0</v>
      </c>
      <c r="O83" s="94">
        <f>AI83</f>
        <v>0</v>
      </c>
      <c r="P83" s="93">
        <f>SUM(H83:K83)</f>
        <v>42</v>
      </c>
      <c r="Q83" s="95">
        <f>SUM(H83:K83)+MAX(M83,AS83)</f>
        <v>42</v>
      </c>
      <c r="R83" s="96">
        <f>Q83+MAX(S83,T83)</f>
        <v>45</v>
      </c>
      <c r="S83" s="97">
        <f>IF(L83&gt;0,3,0)</f>
        <v>0</v>
      </c>
      <c r="T83" s="97">
        <f>IF(P83&gt;0,3,0)</f>
        <v>3</v>
      </c>
      <c r="U83" s="90">
        <v>41</v>
      </c>
      <c r="V83" s="90"/>
      <c r="W83" s="98">
        <v>0</v>
      </c>
      <c r="X83" s="99"/>
      <c r="Y83" s="100">
        <f>X83*Y$5</f>
        <v>0</v>
      </c>
      <c r="Z83" s="101"/>
      <c r="AA83" s="99"/>
      <c r="AB83" s="90"/>
      <c r="AC83" s="99"/>
      <c r="AD83" s="110"/>
      <c r="AE83" s="99"/>
      <c r="AF83" s="99"/>
      <c r="AG83" s="102"/>
      <c r="AH83" s="103">
        <f>MAX(Z83:AG83)</f>
        <v>0</v>
      </c>
      <c r="AI83" s="100">
        <f>AH83*AI$5</f>
        <v>0</v>
      </c>
      <c r="AJ83" s="101"/>
      <c r="AK83" s="102">
        <f>AA83*AK$3</f>
        <v>0</v>
      </c>
      <c r="AL83" s="102">
        <f>AB83*AL$3</f>
        <v>0</v>
      </c>
      <c r="AM83" s="102">
        <f>AC83*AM$3</f>
        <v>0</v>
      </c>
      <c r="AN83" s="102">
        <f>AD83*AN$3</f>
        <v>0</v>
      </c>
      <c r="AO83" s="102">
        <f>AE83*AO$3</f>
        <v>0</v>
      </c>
      <c r="AP83" s="102">
        <f>AF83*AP$3</f>
        <v>0</v>
      </c>
      <c r="AQ83" s="102">
        <f>AG83*AQ$3</f>
        <v>0</v>
      </c>
      <c r="AR83" s="103">
        <f>MAX(AJ83:AQ83)</f>
        <v>0</v>
      </c>
      <c r="AS83" s="100">
        <f>AR83*AS$5</f>
        <v>0</v>
      </c>
      <c r="AU83" s="2"/>
      <c r="AV83" s="2"/>
      <c r="AW83" s="2"/>
      <c r="AX83" s="2"/>
    </row>
    <row r="84" spans="1:53" s="104" customFormat="1" ht="15.75" customHeight="1">
      <c r="A84" s="85">
        <f>A83+1</f>
        <v>78</v>
      </c>
      <c r="B84" s="86" t="s">
        <v>135</v>
      </c>
      <c r="C84" s="51" t="s">
        <v>45</v>
      </c>
      <c r="D84" s="87" t="s">
        <v>46</v>
      </c>
      <c r="E84" s="87" t="s">
        <v>47</v>
      </c>
      <c r="F84" s="88">
        <f>IF(G84&lt;1942,"L",IF(G84&lt;1947,"SM",IF(G84&lt;1957,"M",IF(G84&gt;2002,"J",""))))</f>
      </c>
      <c r="G84" s="87">
        <v>1970</v>
      </c>
      <c r="H84" s="89"/>
      <c r="I84" s="89">
        <f>IF(U84&lt;&gt;"",I$5-U84+1,"")</f>
      </c>
      <c r="J84" s="90"/>
      <c r="K84" s="91">
        <f>IF(V84&lt;&gt;"",(K$5-V84+1)*1.5,"")</f>
        <v>36</v>
      </c>
      <c r="L84" s="92">
        <f>X84</f>
        <v>0</v>
      </c>
      <c r="M84" s="93">
        <f>Y84</f>
        <v>0</v>
      </c>
      <c r="N84" s="125"/>
      <c r="O84" s="94">
        <f>AI84</f>
        <v>6</v>
      </c>
      <c r="P84" s="93">
        <f>SUM(H84:K84)</f>
        <v>36</v>
      </c>
      <c r="Q84" s="95">
        <f>SUM(H84:K84)+MAX(M84,AS84)</f>
        <v>42</v>
      </c>
      <c r="R84" s="96">
        <f>Q84+MAX(S84,T84)</f>
        <v>45</v>
      </c>
      <c r="S84" s="97">
        <f>IF(L84&gt;0,3,0)</f>
        <v>0</v>
      </c>
      <c r="T84" s="97">
        <f>IF(P84&gt;0,3,0)</f>
        <v>3</v>
      </c>
      <c r="U84" s="90"/>
      <c r="V84" s="90">
        <v>49</v>
      </c>
      <c r="W84" s="98">
        <v>0</v>
      </c>
      <c r="X84" s="99">
        <f>IF(W84&gt;0,W$5-W84+1,0)</f>
        <v>0</v>
      </c>
      <c r="Y84" s="100">
        <f>X84*Y$5</f>
        <v>0</v>
      </c>
      <c r="Z84" s="101"/>
      <c r="AA84" s="99">
        <v>12</v>
      </c>
      <c r="AB84" s="90"/>
      <c r="AC84" s="99"/>
      <c r="AD84" s="107"/>
      <c r="AE84" s="99"/>
      <c r="AF84" s="99"/>
      <c r="AG84" s="102"/>
      <c r="AH84" s="103">
        <f>MAX(Z84:AG84)</f>
        <v>12</v>
      </c>
      <c r="AI84" s="100">
        <f>AH84*AI$5</f>
        <v>6</v>
      </c>
      <c r="AJ84" s="101"/>
      <c r="AK84" s="102">
        <f>AA84*AK$3</f>
        <v>12</v>
      </c>
      <c r="AL84" s="102">
        <f>AB84*AL$3</f>
        <v>0</v>
      </c>
      <c r="AM84" s="102">
        <f>AC84*AM$3</f>
        <v>0</v>
      </c>
      <c r="AN84" s="102">
        <f>AD84*AN$3</f>
        <v>0</v>
      </c>
      <c r="AO84" s="102">
        <f>AE84*AO$3</f>
        <v>0</v>
      </c>
      <c r="AP84" s="102">
        <f>AF84*AP$3</f>
        <v>0</v>
      </c>
      <c r="AQ84" s="102">
        <f>AG84*AQ$3</f>
        <v>0</v>
      </c>
      <c r="AR84" s="103">
        <f>MAX(AJ84:AQ84)</f>
        <v>12</v>
      </c>
      <c r="AS84" s="100">
        <f>AR84*AS$5</f>
        <v>6</v>
      </c>
      <c r="AY84" s="2"/>
      <c r="AZ84" s="2"/>
      <c r="BA84" s="2"/>
    </row>
    <row r="85" spans="1:50" s="104" customFormat="1" ht="15.75" customHeight="1">
      <c r="A85" s="85">
        <f>A84+1</f>
        <v>79</v>
      </c>
      <c r="B85" s="86" t="s">
        <v>136</v>
      </c>
      <c r="C85" s="51" t="s">
        <v>45</v>
      </c>
      <c r="D85" s="87" t="s">
        <v>46</v>
      </c>
      <c r="E85" s="87" t="s">
        <v>47</v>
      </c>
      <c r="F85" s="88">
        <f>IF(G85&lt;1943,"L",IF(G85&lt;1948,"SM",IF(G85&lt;1958,"M",IF(G85&gt;2003,"J",""))))</f>
      </c>
      <c r="G85" s="87">
        <v>1978</v>
      </c>
      <c r="H85" s="89"/>
      <c r="I85" s="89">
        <f>IF(U85&lt;&gt;"",I$5-U85+1,"")</f>
        <v>19</v>
      </c>
      <c r="J85" s="90"/>
      <c r="K85" s="91">
        <f>IF(V85&lt;&gt;"",(K$5-V85+1)*1.5,"")</f>
      </c>
      <c r="L85" s="92">
        <f>X85</f>
        <v>0</v>
      </c>
      <c r="M85" s="93">
        <f>Y85</f>
        <v>0</v>
      </c>
      <c r="N85" s="94">
        <f>AH85</f>
        <v>44</v>
      </c>
      <c r="O85" s="94">
        <f>AI85</f>
        <v>22</v>
      </c>
      <c r="P85" s="93">
        <f>SUM(H85:K85)</f>
        <v>19</v>
      </c>
      <c r="Q85" s="95">
        <f>SUM(H85:K85)+MAX(M85,AS85)</f>
        <v>41</v>
      </c>
      <c r="R85" s="96">
        <f>Q85+MAX(S85,T85)</f>
        <v>44</v>
      </c>
      <c r="S85" s="97">
        <f>IF(L85&gt;0,3,0)</f>
        <v>0</v>
      </c>
      <c r="T85" s="97">
        <f>IF(P85&gt;0,3,0)</f>
        <v>3</v>
      </c>
      <c r="U85" s="90">
        <v>64</v>
      </c>
      <c r="V85" s="90"/>
      <c r="W85" s="98">
        <v>0</v>
      </c>
      <c r="X85" s="99">
        <f>IF(W85&gt;0,W$5-W85+1,0)</f>
        <v>0</v>
      </c>
      <c r="Y85" s="100">
        <f>X85*Y$5</f>
        <v>0</v>
      </c>
      <c r="Z85" s="101"/>
      <c r="AA85" s="99">
        <v>44</v>
      </c>
      <c r="AB85" s="90"/>
      <c r="AC85" s="99"/>
      <c r="AD85" s="110"/>
      <c r="AE85" s="99"/>
      <c r="AF85" s="99"/>
      <c r="AG85" s="102"/>
      <c r="AH85" s="103">
        <f>MAX(Z85:AG85)</f>
        <v>44</v>
      </c>
      <c r="AI85" s="100">
        <f>AH85*AI$5</f>
        <v>22</v>
      </c>
      <c r="AJ85" s="101"/>
      <c r="AK85" s="102">
        <f>AA85*AK$3</f>
        <v>44</v>
      </c>
      <c r="AL85" s="102">
        <f>AB85*AL$3</f>
        <v>0</v>
      </c>
      <c r="AM85" s="102">
        <f>AC85*AM$3</f>
        <v>0</v>
      </c>
      <c r="AN85" s="102">
        <f>AD85*AN$3</f>
        <v>0</v>
      </c>
      <c r="AO85" s="102">
        <f>AE85*AO$3</f>
        <v>0</v>
      </c>
      <c r="AP85" s="102">
        <f>AF85*AP$3</f>
        <v>0</v>
      </c>
      <c r="AQ85" s="102">
        <f>AG85*AQ$3</f>
        <v>0</v>
      </c>
      <c r="AR85" s="103">
        <f>MAX(AJ85:AQ85)</f>
        <v>44</v>
      </c>
      <c r="AS85" s="100">
        <f>AR85*AS$5</f>
        <v>22</v>
      </c>
      <c r="AV85" s="2"/>
      <c r="AW85" s="2"/>
      <c r="AX85" s="2"/>
    </row>
    <row r="86" spans="1:53" ht="15.75" customHeight="1">
      <c r="A86" s="85">
        <f>A85+1</f>
        <v>80</v>
      </c>
      <c r="B86" s="86" t="s">
        <v>137</v>
      </c>
      <c r="C86" s="51" t="s">
        <v>58</v>
      </c>
      <c r="D86" s="87" t="s">
        <v>46</v>
      </c>
      <c r="E86" s="87" t="s">
        <v>47</v>
      </c>
      <c r="F86" s="88" t="str">
        <f>IF(G86&lt;1943,"L",IF(G86&lt;1948,"SM",IF(G86&lt;1958,"M",IF(G86&gt;2003,"J",""))))</f>
        <v>L</v>
      </c>
      <c r="G86" s="87">
        <v>1941</v>
      </c>
      <c r="H86" s="89"/>
      <c r="I86" s="89">
        <f>IF(U86&lt;&gt;"",I$5-U86+1,"")</f>
      </c>
      <c r="J86" s="90"/>
      <c r="K86" s="91">
        <f>IF(V86&lt;&gt;"",(K$5-V86+1)*1.5,"")</f>
        <v>31.5</v>
      </c>
      <c r="L86" s="92">
        <f>X86</f>
        <v>15</v>
      </c>
      <c r="M86" s="93">
        <f>Y86</f>
        <v>7.5</v>
      </c>
      <c r="N86" s="94">
        <f>AH86</f>
        <v>6</v>
      </c>
      <c r="O86" s="94">
        <f>AI86</f>
        <v>3</v>
      </c>
      <c r="P86" s="93">
        <f>SUM(H86:K86)</f>
        <v>31.5</v>
      </c>
      <c r="Q86" s="95">
        <f>SUM(H86:K86)+MAX(M86,AS86)</f>
        <v>40.5</v>
      </c>
      <c r="R86" s="96">
        <f>Q86+MAX(S86,T86)</f>
        <v>43.5</v>
      </c>
      <c r="S86" s="97">
        <f>IF(L86&gt;0,3,0)</f>
        <v>3</v>
      </c>
      <c r="T86" s="97">
        <f>IF(P86&gt;0,3,0)</f>
        <v>3</v>
      </c>
      <c r="U86" s="90"/>
      <c r="V86" s="90">
        <v>52</v>
      </c>
      <c r="W86" s="98">
        <v>25</v>
      </c>
      <c r="X86" s="99">
        <f>IF(W86&gt;0,W$5-W86+1,0)</f>
        <v>15</v>
      </c>
      <c r="Y86" s="100">
        <f>X86*Y$5</f>
        <v>7.5</v>
      </c>
      <c r="Z86" s="101"/>
      <c r="AA86" s="99"/>
      <c r="AB86" s="90">
        <v>6</v>
      </c>
      <c r="AC86" s="99"/>
      <c r="AD86" s="110"/>
      <c r="AE86" s="99"/>
      <c r="AF86" s="99"/>
      <c r="AG86" s="102"/>
      <c r="AH86" s="103">
        <f>MAX(Z86:AG86)</f>
        <v>6</v>
      </c>
      <c r="AI86" s="100">
        <f>AH86*AI$5</f>
        <v>3</v>
      </c>
      <c r="AJ86" s="101"/>
      <c r="AK86" s="102">
        <f>AA86*AK$3</f>
        <v>0</v>
      </c>
      <c r="AL86" s="102">
        <f>AB86*AL$3</f>
        <v>18</v>
      </c>
      <c r="AM86" s="102">
        <f>AC86*AM$3</f>
        <v>0</v>
      </c>
      <c r="AN86" s="102">
        <f>AD86*AN$3</f>
        <v>0</v>
      </c>
      <c r="AO86" s="102">
        <f>AE86*AO$3</f>
        <v>0</v>
      </c>
      <c r="AP86" s="102">
        <f>AF86*AP$3</f>
        <v>0</v>
      </c>
      <c r="AQ86" s="102">
        <f>AG86*AQ$3</f>
        <v>0</v>
      </c>
      <c r="AR86" s="103">
        <f>MAX(AJ86:AQ86)</f>
        <v>18</v>
      </c>
      <c r="AS86" s="100">
        <f>AR86*AS$5</f>
        <v>9</v>
      </c>
      <c r="AT86" s="104"/>
      <c r="AU86" s="104"/>
      <c r="AV86" s="104"/>
      <c r="AW86" s="104"/>
      <c r="AX86" s="104"/>
      <c r="AY86" s="104"/>
      <c r="AZ86" s="104"/>
      <c r="BA86" s="104"/>
    </row>
    <row r="87" spans="1:46" s="104" customFormat="1" ht="15.75" customHeight="1">
      <c r="A87" s="85">
        <f>A86+1</f>
        <v>81</v>
      </c>
      <c r="B87" s="127" t="s">
        <v>138</v>
      </c>
      <c r="C87" s="51" t="s">
        <v>133</v>
      </c>
      <c r="D87" s="50" t="s">
        <v>134</v>
      </c>
      <c r="E87" s="87" t="s">
        <v>47</v>
      </c>
      <c r="F87" s="88">
        <f>IF(G87&lt;1942,"L",IF(G87&lt;1947,"SM",IF(G87&lt;1957,"M",IF(G87&gt;2002,"J",""))))</f>
      </c>
      <c r="G87" s="111">
        <v>1961</v>
      </c>
      <c r="H87" s="89"/>
      <c r="I87" s="89">
        <f>IF(U87&lt;&gt;"",I$5-U87+1,"")</f>
        <v>40</v>
      </c>
      <c r="J87" s="112"/>
      <c r="K87" s="91">
        <f>IF(V87&lt;&gt;"",(K$5-V87+1)*1.5,"")</f>
      </c>
      <c r="L87" s="92">
        <f>X87</f>
        <v>0</v>
      </c>
      <c r="M87" s="93">
        <f>Y87</f>
        <v>0</v>
      </c>
      <c r="N87" s="94">
        <f>AH87</f>
        <v>0</v>
      </c>
      <c r="O87" s="94">
        <f>AI87</f>
        <v>0</v>
      </c>
      <c r="P87" s="93">
        <f>SUM(H87:K87)</f>
        <v>40</v>
      </c>
      <c r="Q87" s="95">
        <f>SUM(H87:K87)+MAX(M87,AS87)</f>
        <v>40</v>
      </c>
      <c r="R87" s="96">
        <f>Q87+MAX(S87,T87)</f>
        <v>43</v>
      </c>
      <c r="S87" s="97">
        <f>IF(L87&gt;0,3,0)</f>
        <v>0</v>
      </c>
      <c r="T87" s="97">
        <f>IF(P87&gt;0,3,0)</f>
        <v>3</v>
      </c>
      <c r="U87" s="90">
        <v>43</v>
      </c>
      <c r="V87" s="90"/>
      <c r="W87" s="98">
        <v>0</v>
      </c>
      <c r="X87" s="99"/>
      <c r="Y87" s="100">
        <f>X87*Y$5</f>
        <v>0</v>
      </c>
      <c r="Z87" s="101"/>
      <c r="AA87" s="99"/>
      <c r="AB87" s="90"/>
      <c r="AC87" s="99"/>
      <c r="AD87" s="110"/>
      <c r="AE87" s="99"/>
      <c r="AF87" s="99"/>
      <c r="AG87" s="102"/>
      <c r="AH87" s="103">
        <f>MAX(Z87:AG87)</f>
        <v>0</v>
      </c>
      <c r="AI87" s="100">
        <f>AH87*AI$5</f>
        <v>0</v>
      </c>
      <c r="AJ87" s="101"/>
      <c r="AK87" s="102">
        <f>AA87*AK$3</f>
        <v>0</v>
      </c>
      <c r="AL87" s="102">
        <f>AB87*AL$3</f>
        <v>0</v>
      </c>
      <c r="AM87" s="102">
        <f>AC87*AM$3</f>
        <v>0</v>
      </c>
      <c r="AN87" s="102">
        <f>AD87*AN$3</f>
        <v>0</v>
      </c>
      <c r="AO87" s="102">
        <f>AE87*AO$3</f>
        <v>0</v>
      </c>
      <c r="AP87" s="102">
        <f>AF87*AP$3</f>
        <v>0</v>
      </c>
      <c r="AQ87" s="102">
        <f>AG87*AQ$3</f>
        <v>0</v>
      </c>
      <c r="AR87" s="103">
        <f>MAX(AJ87:AQ87)</f>
        <v>0</v>
      </c>
      <c r="AS87" s="100">
        <f>AR87*AS$5</f>
        <v>0</v>
      </c>
      <c r="AT87" s="2"/>
    </row>
    <row r="88" spans="1:45" s="104" customFormat="1" ht="15.75" customHeight="1">
      <c r="A88" s="85">
        <f>A87+1</f>
        <v>82</v>
      </c>
      <c r="B88" s="86" t="s">
        <v>139</v>
      </c>
      <c r="C88" s="51" t="s">
        <v>45</v>
      </c>
      <c r="D88" s="87" t="s">
        <v>46</v>
      </c>
      <c r="E88" s="87" t="s">
        <v>47</v>
      </c>
      <c r="F88" s="88">
        <f>IF(G88&lt;1942,"L",IF(G88&lt;1947,"SM",IF(G88&lt;1957,"M",IF(G88&gt;2002,"J",""))))</f>
      </c>
      <c r="G88" s="87">
        <v>1985</v>
      </c>
      <c r="H88" s="89">
        <v>3</v>
      </c>
      <c r="I88" s="89">
        <f>IF(U88&lt;&gt;"",I$5-U88+1,"")</f>
        <v>36</v>
      </c>
      <c r="J88" s="90"/>
      <c r="K88" s="91">
        <f>IF(V88&lt;&gt;"",(K$5-V88+1)*1.5,"")</f>
      </c>
      <c r="L88" s="92">
        <f>X88</f>
        <v>0</v>
      </c>
      <c r="M88" s="93">
        <f>Y88</f>
        <v>0</v>
      </c>
      <c r="N88" s="125"/>
      <c r="O88" s="94">
        <f>AI88</f>
        <v>0</v>
      </c>
      <c r="P88" s="93">
        <f>SUM(H88:K88)</f>
        <v>39</v>
      </c>
      <c r="Q88" s="95">
        <f>SUM(H88:K88)+MAX(M88,AS88)</f>
        <v>39</v>
      </c>
      <c r="R88" s="96">
        <f>Q88+MAX(S88,T88)</f>
        <v>42</v>
      </c>
      <c r="S88" s="97">
        <f>IF(L88&gt;0,3,0)</f>
        <v>0</v>
      </c>
      <c r="T88" s="97">
        <f>IF(P88&gt;0,3,0)</f>
        <v>3</v>
      </c>
      <c r="U88" s="90">
        <v>47</v>
      </c>
      <c r="V88" s="90"/>
      <c r="W88" s="98">
        <v>0</v>
      </c>
      <c r="X88" s="99">
        <f>IF(W88&gt;0,W$5-W88+1,0)</f>
        <v>0</v>
      </c>
      <c r="Y88" s="100">
        <f>X88*Y$5</f>
        <v>0</v>
      </c>
      <c r="Z88" s="101"/>
      <c r="AA88" s="99"/>
      <c r="AB88" s="90"/>
      <c r="AC88" s="99"/>
      <c r="AD88" s="107"/>
      <c r="AE88" s="99"/>
      <c r="AF88" s="99"/>
      <c r="AG88" s="102"/>
      <c r="AH88" s="103">
        <f>MAX(Z88:AG88)</f>
        <v>0</v>
      </c>
      <c r="AI88" s="100">
        <f>AH88*AI$5</f>
        <v>0</v>
      </c>
      <c r="AJ88" s="101"/>
      <c r="AK88" s="102">
        <f>AA88*AK$3</f>
        <v>0</v>
      </c>
      <c r="AL88" s="102">
        <f>AB88*AL$3</f>
        <v>0</v>
      </c>
      <c r="AM88" s="102">
        <f>AC88*AM$3</f>
        <v>0</v>
      </c>
      <c r="AN88" s="102">
        <f>AD88*AN$3</f>
        <v>0</v>
      </c>
      <c r="AO88" s="102">
        <f>AE88*AO$3</f>
        <v>0</v>
      </c>
      <c r="AP88" s="102">
        <f>AF88*AP$3</f>
        <v>0</v>
      </c>
      <c r="AQ88" s="102">
        <f>AG88*AQ$3</f>
        <v>0</v>
      </c>
      <c r="AR88" s="103">
        <f>MAX(AJ88:AQ88)</f>
        <v>0</v>
      </c>
      <c r="AS88" s="100">
        <f>AR88*AS$5</f>
        <v>0</v>
      </c>
    </row>
    <row r="89" spans="1:46" s="104" customFormat="1" ht="15.75" customHeight="1">
      <c r="A89" s="85">
        <f>A88+1</f>
        <v>83</v>
      </c>
      <c r="B89" s="86" t="s">
        <v>140</v>
      </c>
      <c r="C89" s="51" t="s">
        <v>86</v>
      </c>
      <c r="D89" s="87" t="s">
        <v>46</v>
      </c>
      <c r="E89" s="87" t="s">
        <v>47</v>
      </c>
      <c r="F89" s="88" t="str">
        <f>IF(G89&lt;1943,"L",IF(G89&lt;1948,"SM",IF(G89&lt;1958,"M",IF(G89&gt;2003,"J",""))))</f>
        <v>M</v>
      </c>
      <c r="G89" s="87">
        <v>1957</v>
      </c>
      <c r="H89" s="89">
        <v>18</v>
      </c>
      <c r="I89" s="89">
        <f>IF(U89&lt;&gt;"",I$5-U89+1,"")</f>
      </c>
      <c r="J89" s="90"/>
      <c r="K89" s="91">
        <f>IF(V89&lt;&gt;"",(K$5-V89+1)*1.5,"")</f>
      </c>
      <c r="L89" s="92">
        <f>X89</f>
        <v>0</v>
      </c>
      <c r="M89" s="93">
        <f>Y89</f>
        <v>0</v>
      </c>
      <c r="N89" s="125"/>
      <c r="O89" s="94">
        <f>AI89</f>
        <v>7</v>
      </c>
      <c r="P89" s="93">
        <f>SUM(H89:K89)</f>
        <v>18</v>
      </c>
      <c r="Q89" s="95">
        <f>SUM(H89:K89)+MAX(M89,AS89)</f>
        <v>39</v>
      </c>
      <c r="R89" s="96">
        <f>Q89+MAX(S89,T89)</f>
        <v>42</v>
      </c>
      <c r="S89" s="97">
        <f>IF(L89&gt;0,3,0)</f>
        <v>0</v>
      </c>
      <c r="T89" s="97">
        <f>IF(P89&gt;0,3,0)</f>
        <v>3</v>
      </c>
      <c r="U89" s="90"/>
      <c r="V89" s="90"/>
      <c r="W89" s="98">
        <v>0</v>
      </c>
      <c r="X89" s="99"/>
      <c r="Y89" s="100">
        <f>X89*Y$5</f>
        <v>0</v>
      </c>
      <c r="Z89" s="101"/>
      <c r="AA89" s="99"/>
      <c r="AB89" s="90"/>
      <c r="AC89" s="99"/>
      <c r="AD89" s="107"/>
      <c r="AE89" s="99"/>
      <c r="AF89" s="99"/>
      <c r="AG89" s="102">
        <v>14</v>
      </c>
      <c r="AH89" s="103">
        <f>MAX(Z89:AG89)</f>
        <v>14</v>
      </c>
      <c r="AI89" s="100">
        <f>AH89*AI$5</f>
        <v>7</v>
      </c>
      <c r="AJ89" s="101"/>
      <c r="AK89" s="102">
        <f>AA89*AK$3</f>
        <v>0</v>
      </c>
      <c r="AL89" s="102">
        <f>AB89*AL$3</f>
        <v>0</v>
      </c>
      <c r="AM89" s="102">
        <f>AC89*AM$3</f>
        <v>0</v>
      </c>
      <c r="AN89" s="102">
        <f>AD89*AN$3</f>
        <v>0</v>
      </c>
      <c r="AO89" s="102">
        <f>AE89*AO$3</f>
        <v>0</v>
      </c>
      <c r="AP89" s="102">
        <f>AF89*AP$3</f>
        <v>0</v>
      </c>
      <c r="AQ89" s="102">
        <f>AG89*AQ$3</f>
        <v>42</v>
      </c>
      <c r="AR89" s="103">
        <f>MAX(AJ89:AQ89)</f>
        <v>42</v>
      </c>
      <c r="AS89" s="100">
        <f>AR89*AS$5</f>
        <v>21</v>
      </c>
      <c r="AT89" s="2"/>
    </row>
    <row r="90" spans="1:46" s="104" customFormat="1" ht="15.75" customHeight="1">
      <c r="A90" s="85">
        <f>A89+1</f>
        <v>84</v>
      </c>
      <c r="B90" s="86" t="s">
        <v>141</v>
      </c>
      <c r="C90" s="51" t="s">
        <v>52</v>
      </c>
      <c r="D90" s="87" t="s">
        <v>46</v>
      </c>
      <c r="E90" s="87" t="s">
        <v>47</v>
      </c>
      <c r="F90" s="88">
        <f>IF(G90&lt;1942,"L",IF(G90&lt;1947,"SM",IF(G90&lt;1957,"M",IF(G90&gt;2002,"J",""))))</f>
      </c>
      <c r="G90" s="87">
        <v>1968</v>
      </c>
      <c r="H90" s="89"/>
      <c r="I90" s="89">
        <f>IF(U90&lt;&gt;"",I$5-U90+1,"")</f>
      </c>
      <c r="J90" s="90"/>
      <c r="K90" s="91">
        <f>IF(V90&lt;&gt;"",(K$5-V90+1)*1.5,"")</f>
        <v>37.5</v>
      </c>
      <c r="L90" s="92">
        <f>X90</f>
        <v>0</v>
      </c>
      <c r="M90" s="93">
        <f>Y90</f>
        <v>0</v>
      </c>
      <c r="N90" s="94">
        <f>AH90</f>
        <v>0</v>
      </c>
      <c r="O90" s="94">
        <f>AI90</f>
        <v>0</v>
      </c>
      <c r="P90" s="93">
        <f>SUM(H90:K90)</f>
        <v>37.5</v>
      </c>
      <c r="Q90" s="95">
        <f>SUM(H90:K90)+MAX(M90,AS90)</f>
        <v>37.5</v>
      </c>
      <c r="R90" s="96">
        <f>Q90+MAX(S90,T90)</f>
        <v>40.5</v>
      </c>
      <c r="S90" s="97">
        <f>IF(L90&gt;0,3,0)</f>
        <v>0</v>
      </c>
      <c r="T90" s="97">
        <f>IF(P90&gt;0,3,0)</f>
        <v>3</v>
      </c>
      <c r="U90" s="90"/>
      <c r="V90" s="90">
        <v>48</v>
      </c>
      <c r="W90" s="98">
        <v>0</v>
      </c>
      <c r="X90" s="99"/>
      <c r="Y90" s="100">
        <f>X90*Y$5</f>
        <v>0</v>
      </c>
      <c r="Z90" s="101"/>
      <c r="AA90" s="99"/>
      <c r="AB90" s="90"/>
      <c r="AC90" s="99"/>
      <c r="AD90" s="110"/>
      <c r="AE90" s="99"/>
      <c r="AF90" s="99"/>
      <c r="AG90" s="102"/>
      <c r="AH90" s="103">
        <f>MAX(Z90:AG90)</f>
        <v>0</v>
      </c>
      <c r="AI90" s="100">
        <f>AH90*AI$5</f>
        <v>0</v>
      </c>
      <c r="AJ90" s="101"/>
      <c r="AK90" s="102">
        <f>AA90*AK$3</f>
        <v>0</v>
      </c>
      <c r="AL90" s="102">
        <f>AB90*AL$3</f>
        <v>0</v>
      </c>
      <c r="AM90" s="102">
        <f>AC90*AM$3</f>
        <v>0</v>
      </c>
      <c r="AN90" s="102">
        <f>AD90*AN$3</f>
        <v>0</v>
      </c>
      <c r="AO90" s="102">
        <f>AE90*AO$3</f>
        <v>0</v>
      </c>
      <c r="AP90" s="102">
        <f>AF90*AP$3</f>
        <v>0</v>
      </c>
      <c r="AQ90" s="102">
        <f>AG90*AQ$3</f>
        <v>0</v>
      </c>
      <c r="AR90" s="103">
        <f>MAX(AJ90:AQ90)</f>
        <v>0</v>
      </c>
      <c r="AS90" s="100">
        <f>AR90*AS$5</f>
        <v>0</v>
      </c>
      <c r="AT90" s="24"/>
    </row>
    <row r="91" spans="1:50" ht="15.75" customHeight="1">
      <c r="A91" s="85">
        <f>A90+1</f>
        <v>85</v>
      </c>
      <c r="B91" s="86" t="s">
        <v>142</v>
      </c>
      <c r="C91" s="51" t="s">
        <v>86</v>
      </c>
      <c r="D91" s="87" t="s">
        <v>46</v>
      </c>
      <c r="E91" s="87" t="s">
        <v>47</v>
      </c>
      <c r="F91" s="88" t="str">
        <f>IF(G91&lt;1943,"L",IF(G91&lt;1948,"SM",IF(G91&lt;1958,"M",IF(G91&gt;2003,"J",""))))</f>
        <v>M</v>
      </c>
      <c r="G91" s="111">
        <v>1949</v>
      </c>
      <c r="H91" s="89"/>
      <c r="I91" s="89">
        <f>IF(U91&lt;&gt;"",I$5-U91+1,"")</f>
        <v>1</v>
      </c>
      <c r="J91" s="112"/>
      <c r="K91" s="91">
        <f>IF(V91&lt;&gt;"",(K$5-V91+1)*1.5,"")</f>
        <v>27</v>
      </c>
      <c r="L91" s="92">
        <f>X91</f>
        <v>0</v>
      </c>
      <c r="M91" s="93">
        <f>Y91</f>
        <v>0</v>
      </c>
      <c r="N91" s="94">
        <f>AH91</f>
        <v>6</v>
      </c>
      <c r="O91" s="94">
        <f>AI91</f>
        <v>3</v>
      </c>
      <c r="P91" s="93">
        <f>SUM(H91:K91)</f>
        <v>28</v>
      </c>
      <c r="Q91" s="95">
        <f>SUM(H91:K91)+MAX(M91,AS91)</f>
        <v>37</v>
      </c>
      <c r="R91" s="96">
        <f>Q91+MAX(S91,T91)</f>
        <v>40</v>
      </c>
      <c r="S91" s="97">
        <f>IF(L91&gt;0,3,0)</f>
        <v>0</v>
      </c>
      <c r="T91" s="97">
        <f>IF(P91&gt;0,3,0)</f>
        <v>3</v>
      </c>
      <c r="U91" s="90">
        <v>82</v>
      </c>
      <c r="V91" s="90">
        <v>55</v>
      </c>
      <c r="W91" s="98">
        <v>0</v>
      </c>
      <c r="X91" s="99">
        <f>IF(W91&gt;0,W$5-W91+1,0)</f>
        <v>0</v>
      </c>
      <c r="Y91" s="100">
        <f>X91*Y$5</f>
        <v>0</v>
      </c>
      <c r="Z91" s="101"/>
      <c r="AA91" s="99"/>
      <c r="AB91" s="90"/>
      <c r="AC91" s="99"/>
      <c r="AD91" s="110"/>
      <c r="AE91" s="99"/>
      <c r="AF91" s="99"/>
      <c r="AG91" s="102">
        <v>6</v>
      </c>
      <c r="AH91" s="103">
        <f>MAX(Z91:AG91)</f>
        <v>6</v>
      </c>
      <c r="AI91" s="100">
        <f>AH91*AI$5</f>
        <v>3</v>
      </c>
      <c r="AJ91" s="101"/>
      <c r="AK91" s="102">
        <f>AA91*AK$3</f>
        <v>0</v>
      </c>
      <c r="AL91" s="102">
        <f>AB91*AL$3</f>
        <v>0</v>
      </c>
      <c r="AM91" s="102">
        <f>AC91*AM$3</f>
        <v>0</v>
      </c>
      <c r="AN91" s="102">
        <f>AD91*AN$3</f>
        <v>0</v>
      </c>
      <c r="AO91" s="102">
        <f>AE91*AO$3</f>
        <v>0</v>
      </c>
      <c r="AP91" s="102">
        <f>AF91*AP$3</f>
        <v>0</v>
      </c>
      <c r="AQ91" s="102">
        <f>AG91*AQ$3</f>
        <v>18</v>
      </c>
      <c r="AR91" s="103">
        <f>MAX(AJ91:AQ91)</f>
        <v>18</v>
      </c>
      <c r="AS91" s="100">
        <f>AR91*AS$5</f>
        <v>9</v>
      </c>
      <c r="AT91" s="104"/>
      <c r="AU91" s="104"/>
      <c r="AV91" s="104"/>
      <c r="AW91" s="104"/>
      <c r="AX91" s="104"/>
    </row>
    <row r="92" spans="1:45" s="104" customFormat="1" ht="15.75" customHeight="1">
      <c r="A92" s="85">
        <f>A91+1</f>
        <v>86</v>
      </c>
      <c r="B92" s="105" t="s">
        <v>143</v>
      </c>
      <c r="C92" s="51" t="s">
        <v>45</v>
      </c>
      <c r="D92" s="87" t="s">
        <v>46</v>
      </c>
      <c r="E92" s="87" t="s">
        <v>47</v>
      </c>
      <c r="F92" s="88" t="str">
        <f>IF(G92&lt;1943,"L",IF(G92&lt;1948,"SM",IF(G92&lt;1958,"M",IF(G92&gt;2003,"J",""))))</f>
        <v>M</v>
      </c>
      <c r="G92" s="87">
        <v>1951</v>
      </c>
      <c r="H92" s="89"/>
      <c r="I92" s="89">
        <f>IF(U92&lt;&gt;"",I$5-U92+1,"")</f>
        <v>15</v>
      </c>
      <c r="J92" s="90"/>
      <c r="K92" s="91">
        <f>IF(V92&lt;&gt;"",(K$5-V92+1)*1.5,"")</f>
      </c>
      <c r="L92" s="92">
        <f>X92</f>
        <v>0</v>
      </c>
      <c r="M92" s="93">
        <f>Y92</f>
        <v>0</v>
      </c>
      <c r="N92" s="94">
        <f>AH92</f>
        <v>43</v>
      </c>
      <c r="O92" s="94">
        <f>AI92</f>
        <v>21.5</v>
      </c>
      <c r="P92" s="93">
        <f>SUM(H92:K92)</f>
        <v>15</v>
      </c>
      <c r="Q92" s="95">
        <f>SUM(H92:K92)+MAX(M92,AS92)</f>
        <v>36.5</v>
      </c>
      <c r="R92" s="96">
        <f>Q92+MAX(S92,T92)</f>
        <v>39.5</v>
      </c>
      <c r="S92" s="97">
        <f>IF(L92&gt;0,3,0)</f>
        <v>0</v>
      </c>
      <c r="T92" s="97">
        <f>IF(P92&gt;0,3,0)</f>
        <v>3</v>
      </c>
      <c r="U92" s="90">
        <v>68</v>
      </c>
      <c r="V92" s="90"/>
      <c r="W92" s="98">
        <v>0</v>
      </c>
      <c r="X92" s="99">
        <f>IF(W92&gt;0,W$5-W92+1,0)</f>
        <v>0</v>
      </c>
      <c r="Y92" s="100">
        <f>X92*Y$5</f>
        <v>0</v>
      </c>
      <c r="Z92" s="101"/>
      <c r="AA92" s="99">
        <v>43</v>
      </c>
      <c r="AB92" s="132"/>
      <c r="AC92" s="99"/>
      <c r="AD92" s="116">
        <v>22</v>
      </c>
      <c r="AE92" s="99"/>
      <c r="AF92" s="99"/>
      <c r="AG92" s="102"/>
      <c r="AH92" s="103">
        <f>MAX(Z92:AG92)</f>
        <v>43</v>
      </c>
      <c r="AI92" s="100">
        <f>AH92*AI$5</f>
        <v>21.5</v>
      </c>
      <c r="AJ92" s="101"/>
      <c r="AK92" s="102">
        <f>AA92*AK$3</f>
        <v>43</v>
      </c>
      <c r="AL92" s="102">
        <f>AB92*AL$3</f>
        <v>0</v>
      </c>
      <c r="AM92" s="102">
        <f>AC92*AM$3</f>
        <v>0</v>
      </c>
      <c r="AN92" s="102">
        <f>AD92*AN$3</f>
        <v>22</v>
      </c>
      <c r="AO92" s="102">
        <f>AE92*AO$3</f>
        <v>0</v>
      </c>
      <c r="AP92" s="102">
        <f>AF92*AP$3</f>
        <v>0</v>
      </c>
      <c r="AQ92" s="102">
        <f>AG92*AQ$3</f>
        <v>0</v>
      </c>
      <c r="AR92" s="103">
        <f>MAX(AJ92:AQ92)</f>
        <v>43</v>
      </c>
      <c r="AS92" s="100">
        <f>AR92*AS$5</f>
        <v>21.5</v>
      </c>
    </row>
    <row r="93" spans="1:50" s="104" customFormat="1" ht="15.75" customHeight="1">
      <c r="A93" s="85">
        <f>A92+1</f>
        <v>87</v>
      </c>
      <c r="B93" s="105" t="s">
        <v>144</v>
      </c>
      <c r="C93" s="51" t="s">
        <v>45</v>
      </c>
      <c r="D93" s="87" t="s">
        <v>46</v>
      </c>
      <c r="E93" s="87" t="s">
        <v>47</v>
      </c>
      <c r="F93" s="88" t="str">
        <f>IF(G93&lt;1943,"L",IF(G93&lt;1948,"SM",IF(G93&lt;1958,"M",IF(G93&gt;2003,"J",""))))</f>
        <v>M</v>
      </c>
      <c r="G93" s="87">
        <v>1949</v>
      </c>
      <c r="H93" s="89"/>
      <c r="I93" s="89">
        <f>IF(U93&lt;&gt;"",I$5-U93+1,"")</f>
        <v>25</v>
      </c>
      <c r="J93" s="90"/>
      <c r="K93" s="91">
        <f>IF(V93&lt;&gt;"",(K$5-V93+1)*1.5,"")</f>
      </c>
      <c r="L93" s="92">
        <f>X93</f>
        <v>0</v>
      </c>
      <c r="M93" s="93">
        <f>Y93</f>
        <v>0</v>
      </c>
      <c r="N93" s="94">
        <f>AH93</f>
        <v>21</v>
      </c>
      <c r="O93" s="94">
        <f>AI93</f>
        <v>10.5</v>
      </c>
      <c r="P93" s="93">
        <f>SUM(H93:K93)</f>
        <v>25</v>
      </c>
      <c r="Q93" s="95">
        <f>SUM(H93:K93)+MAX(M93,AS93)</f>
        <v>35.5</v>
      </c>
      <c r="R93" s="96">
        <f>Q93+MAX(S93,T93)</f>
        <v>38.5</v>
      </c>
      <c r="S93" s="97">
        <f>IF(L93&gt;0,3,0)</f>
        <v>0</v>
      </c>
      <c r="T93" s="97">
        <f>IF(P93&gt;0,3,0)</f>
        <v>3</v>
      </c>
      <c r="U93" s="90">
        <v>58</v>
      </c>
      <c r="V93" s="90"/>
      <c r="W93" s="98">
        <v>0</v>
      </c>
      <c r="X93" s="99">
        <f>IF(W93&gt;0,W$5-W93+1,0)</f>
        <v>0</v>
      </c>
      <c r="Y93" s="100">
        <f>X93*Y$5</f>
        <v>0</v>
      </c>
      <c r="Z93" s="101"/>
      <c r="AA93" s="99">
        <v>21</v>
      </c>
      <c r="AB93" s="99"/>
      <c r="AC93" s="99"/>
      <c r="AD93" s="110"/>
      <c r="AE93" s="99"/>
      <c r="AF93" s="99"/>
      <c r="AG93" s="102"/>
      <c r="AH93" s="103">
        <f>MAX(Z93:AG93)</f>
        <v>21</v>
      </c>
      <c r="AI93" s="100">
        <f>AH93*AI$5</f>
        <v>10.5</v>
      </c>
      <c r="AJ93" s="101"/>
      <c r="AK93" s="102">
        <f>AA93*AK$3</f>
        <v>21</v>
      </c>
      <c r="AL93" s="102">
        <f>AB93*AL$3</f>
        <v>0</v>
      </c>
      <c r="AM93" s="102">
        <f>AC93*AM$3</f>
        <v>0</v>
      </c>
      <c r="AN93" s="102">
        <f>AD93*AN$3</f>
        <v>0</v>
      </c>
      <c r="AO93" s="102">
        <f>AE93*AO$3</f>
        <v>0</v>
      </c>
      <c r="AP93" s="102">
        <f>AF93*AP$3</f>
        <v>0</v>
      </c>
      <c r="AQ93" s="102">
        <f>AG93*AQ$3</f>
        <v>0</v>
      </c>
      <c r="AR93" s="103">
        <f>MAX(AJ93:AQ93)</f>
        <v>21</v>
      </c>
      <c r="AS93" s="100">
        <f>AR93*AS$5</f>
        <v>10.5</v>
      </c>
      <c r="AV93" s="108"/>
      <c r="AW93" s="108"/>
      <c r="AX93" s="108"/>
    </row>
    <row r="94" spans="1:45" s="104" customFormat="1" ht="15.75" customHeight="1">
      <c r="A94" s="85">
        <f>A93+1</f>
        <v>88</v>
      </c>
      <c r="B94" s="127" t="s">
        <v>145</v>
      </c>
      <c r="C94" s="51" t="s">
        <v>133</v>
      </c>
      <c r="D94" s="50" t="s">
        <v>134</v>
      </c>
      <c r="E94" s="87" t="s">
        <v>47</v>
      </c>
      <c r="F94" s="88">
        <f>IF(G94&lt;1942,"L",IF(G94&lt;1947,"SM",IF(G94&lt;1957,"M",IF(G94&gt;2002,"J",""))))</f>
      </c>
      <c r="G94" s="111">
        <v>1962</v>
      </c>
      <c r="H94" s="89"/>
      <c r="I94" s="89">
        <f>IF(U94&lt;&gt;"",I$5-U94+1,"")</f>
        <v>34</v>
      </c>
      <c r="J94" s="112"/>
      <c r="K94" s="91">
        <f>IF(V94&lt;&gt;"",(K$5-V94+1)*1.5,"")</f>
      </c>
      <c r="L94" s="92">
        <f>X94</f>
        <v>0</v>
      </c>
      <c r="M94" s="93">
        <f>Y94</f>
        <v>0</v>
      </c>
      <c r="N94" s="94">
        <f>AH94</f>
        <v>0</v>
      </c>
      <c r="O94" s="94">
        <f>AI94</f>
        <v>0</v>
      </c>
      <c r="P94" s="93">
        <f>SUM(H94:K94)</f>
        <v>34</v>
      </c>
      <c r="Q94" s="95">
        <f>SUM(H94:K94)+MAX(M94,AS94)</f>
        <v>34</v>
      </c>
      <c r="R94" s="96">
        <f>Q94+MAX(S94,T94)</f>
        <v>37</v>
      </c>
      <c r="S94" s="97">
        <f>IF(L94&gt;0,3,0)</f>
        <v>0</v>
      </c>
      <c r="T94" s="97">
        <f>IF(P94&gt;0,3,0)</f>
        <v>3</v>
      </c>
      <c r="U94" s="90">
        <v>49</v>
      </c>
      <c r="V94" s="90"/>
      <c r="W94" s="98">
        <v>0</v>
      </c>
      <c r="X94" s="99"/>
      <c r="Y94" s="100">
        <f>X94*Y$5</f>
        <v>0</v>
      </c>
      <c r="Z94" s="101"/>
      <c r="AA94" s="99"/>
      <c r="AB94" s="90"/>
      <c r="AC94" s="99"/>
      <c r="AD94" s="110"/>
      <c r="AE94" s="99"/>
      <c r="AF94" s="99"/>
      <c r="AG94" s="102"/>
      <c r="AH94" s="103">
        <f>MAX(Z94:AG94)</f>
        <v>0</v>
      </c>
      <c r="AI94" s="100">
        <f>AH94*AI$5</f>
        <v>0</v>
      </c>
      <c r="AJ94" s="101"/>
      <c r="AK94" s="102">
        <f>AA94*AK$3</f>
        <v>0</v>
      </c>
      <c r="AL94" s="102">
        <f>AB94*AL$3</f>
        <v>0</v>
      </c>
      <c r="AM94" s="102">
        <f>AC94*AM$3</f>
        <v>0</v>
      </c>
      <c r="AN94" s="102">
        <f>AD94*AN$3</f>
        <v>0</v>
      </c>
      <c r="AO94" s="102">
        <f>AE94*AO$3</f>
        <v>0</v>
      </c>
      <c r="AP94" s="102">
        <f>AF94*AP$3</f>
        <v>0</v>
      </c>
      <c r="AQ94" s="102">
        <f>AG94*AQ$3</f>
        <v>0</v>
      </c>
      <c r="AR94" s="103">
        <f>MAX(AJ94:AQ94)</f>
        <v>0</v>
      </c>
      <c r="AS94" s="100">
        <f>AR94*AS$5</f>
        <v>0</v>
      </c>
    </row>
    <row r="95" spans="1:46" s="104" customFormat="1" ht="15.75" customHeight="1">
      <c r="A95" s="85">
        <f>A94+1</f>
        <v>89</v>
      </c>
      <c r="B95" s="86" t="s">
        <v>146</v>
      </c>
      <c r="C95" s="51" t="s">
        <v>45</v>
      </c>
      <c r="D95" s="87" t="s">
        <v>46</v>
      </c>
      <c r="E95" s="87" t="s">
        <v>47</v>
      </c>
      <c r="F95" s="88">
        <f>IF(G95&lt;1943,"L",IF(G95&lt;1948,"SM",IF(G95&lt;1958,"M",IF(G95&gt;2003,"J",""))))</f>
      </c>
      <c r="G95" s="87">
        <v>1962</v>
      </c>
      <c r="H95" s="89"/>
      <c r="I95" s="89">
        <f>IF(U95&lt;&gt;"",I$5-U95+1,"")</f>
        <v>28</v>
      </c>
      <c r="J95" s="90"/>
      <c r="K95" s="91">
        <f>IF(V95&lt;&gt;"",(K$5-V95+1)*1.5,"")</f>
      </c>
      <c r="L95" s="92">
        <f>X95</f>
        <v>0</v>
      </c>
      <c r="M95" s="93">
        <f>Y95</f>
        <v>0</v>
      </c>
      <c r="N95" s="94">
        <f>AH95</f>
        <v>11</v>
      </c>
      <c r="O95" s="94">
        <f>AI95</f>
        <v>5.5</v>
      </c>
      <c r="P95" s="93">
        <f>SUM(H95:K95)</f>
        <v>28</v>
      </c>
      <c r="Q95" s="95">
        <f>SUM(H95:K95)+MAX(M95,AS95)</f>
        <v>33.5</v>
      </c>
      <c r="R95" s="96">
        <f>Q95+MAX(S95,T95)</f>
        <v>36.5</v>
      </c>
      <c r="S95" s="97">
        <f>IF(L95&gt;0,3,0)</f>
        <v>0</v>
      </c>
      <c r="T95" s="97">
        <f>IF(P95&gt;0,3,0)</f>
        <v>3</v>
      </c>
      <c r="U95" s="90">
        <v>55</v>
      </c>
      <c r="V95" s="90"/>
      <c r="W95" s="98">
        <v>0</v>
      </c>
      <c r="X95" s="102">
        <f>IF(W95&gt;0,W$5-W95+1,0)</f>
        <v>0</v>
      </c>
      <c r="Y95" s="100">
        <f>X95*Y$5</f>
        <v>0</v>
      </c>
      <c r="Z95" s="101"/>
      <c r="AA95" s="99">
        <v>11</v>
      </c>
      <c r="AB95" s="90"/>
      <c r="AC95" s="99"/>
      <c r="AD95" s="116">
        <v>1</v>
      </c>
      <c r="AE95" s="99"/>
      <c r="AF95" s="99"/>
      <c r="AG95" s="102"/>
      <c r="AH95" s="103">
        <f>MAX(Z95:AG95)</f>
        <v>11</v>
      </c>
      <c r="AI95" s="100">
        <f>AH95*AI$5</f>
        <v>5.5</v>
      </c>
      <c r="AJ95" s="101"/>
      <c r="AK95" s="102">
        <f>AA95*AK$3</f>
        <v>11</v>
      </c>
      <c r="AL95" s="102">
        <f>AB95*AL$3</f>
        <v>0</v>
      </c>
      <c r="AM95" s="102">
        <f>AC95*AM$3</f>
        <v>0</v>
      </c>
      <c r="AN95" s="102">
        <f>AD95*AN$3</f>
        <v>1</v>
      </c>
      <c r="AO95" s="102">
        <f>AE95*AO$3</f>
        <v>0</v>
      </c>
      <c r="AP95" s="102">
        <f>AF95*AP$3</f>
        <v>0</v>
      </c>
      <c r="AQ95" s="102">
        <f>AG95*AQ$3</f>
        <v>0</v>
      </c>
      <c r="AR95" s="103">
        <f>MAX(AJ95:AQ95)</f>
        <v>11</v>
      </c>
      <c r="AS95" s="100">
        <f>AR95*AS$5</f>
        <v>5.5</v>
      </c>
      <c r="AT95" s="108"/>
    </row>
    <row r="96" spans="1:45" s="104" customFormat="1" ht="15.75" customHeight="1">
      <c r="A96" s="85">
        <f>A95+1</f>
        <v>90</v>
      </c>
      <c r="B96" s="86" t="s">
        <v>147</v>
      </c>
      <c r="C96" s="51" t="s">
        <v>71</v>
      </c>
      <c r="D96" s="87" t="s">
        <v>46</v>
      </c>
      <c r="E96" s="87" t="s">
        <v>47</v>
      </c>
      <c r="F96" s="88">
        <f>IF(G96&lt;1943,"L",IF(G96&lt;1948,"SM",IF(G96&lt;1958,"M",IF(G96&gt;2003,"J",""))))</f>
      </c>
      <c r="G96" s="87">
        <v>1963</v>
      </c>
      <c r="H96" s="89"/>
      <c r="I96" s="89">
        <f>IF(U96&lt;&gt;"",I$5-U96+1,"")</f>
      </c>
      <c r="J96" s="90">
        <v>15</v>
      </c>
      <c r="K96" s="91">
        <f>IF(V96&lt;&gt;"",(K$5-V96+1)*1.5,"")</f>
      </c>
      <c r="L96" s="92">
        <f>X96</f>
        <v>37</v>
      </c>
      <c r="M96" s="93">
        <f>Y96</f>
        <v>18.5</v>
      </c>
      <c r="N96" s="94">
        <f>AH96</f>
        <v>0</v>
      </c>
      <c r="O96" s="94">
        <f>AI96</f>
        <v>0</v>
      </c>
      <c r="P96" s="93">
        <f>SUM(H96:K96)</f>
        <v>15</v>
      </c>
      <c r="Q96" s="95">
        <f>SUM(H96:K96)+MAX(M96,AS96)</f>
        <v>33.5</v>
      </c>
      <c r="R96" s="96">
        <f>Q96+MAX(S96,T96)</f>
        <v>36.5</v>
      </c>
      <c r="S96" s="97">
        <f>IF(L96&gt;0,3,0)</f>
        <v>3</v>
      </c>
      <c r="T96" s="97">
        <f>IF(P96&gt;0,3,0)</f>
        <v>3</v>
      </c>
      <c r="U96" s="90"/>
      <c r="V96" s="90"/>
      <c r="W96" s="98">
        <v>3</v>
      </c>
      <c r="X96" s="99">
        <f>IF(W96&gt;0,W$5-W96+1,0)</f>
        <v>37</v>
      </c>
      <c r="Y96" s="100">
        <f>X96*Y$5</f>
        <v>18.5</v>
      </c>
      <c r="Z96" s="101"/>
      <c r="AA96" s="99"/>
      <c r="AB96" s="90"/>
      <c r="AC96" s="99"/>
      <c r="AD96" s="110"/>
      <c r="AE96" s="99"/>
      <c r="AF96" s="99"/>
      <c r="AG96" s="102"/>
      <c r="AH96" s="103">
        <f>MAX(Z96:AG96)</f>
        <v>0</v>
      </c>
      <c r="AI96" s="100">
        <f>AH96*AI$5</f>
        <v>0</v>
      </c>
      <c r="AJ96" s="101"/>
      <c r="AK96" s="102">
        <f>AA96*AK$3</f>
        <v>0</v>
      </c>
      <c r="AL96" s="102">
        <f>AB96*AL$3</f>
        <v>0</v>
      </c>
      <c r="AM96" s="102">
        <f>AC96*AM$3</f>
        <v>0</v>
      </c>
      <c r="AN96" s="102">
        <f>AD96*AN$3</f>
        <v>0</v>
      </c>
      <c r="AO96" s="102">
        <f>AE96*AO$3</f>
        <v>0</v>
      </c>
      <c r="AP96" s="102">
        <f>AF96*AP$3</f>
        <v>0</v>
      </c>
      <c r="AQ96" s="102">
        <f>AG96*AQ$3</f>
        <v>0</v>
      </c>
      <c r="AR96" s="103">
        <f>MAX(AJ96:AQ96)</f>
        <v>0</v>
      </c>
      <c r="AS96" s="100">
        <f>AR96*AS$5</f>
        <v>0</v>
      </c>
    </row>
    <row r="97" spans="1:53" ht="15.75" customHeight="1">
      <c r="A97" s="85">
        <f>A96+1</f>
        <v>91</v>
      </c>
      <c r="B97" s="86" t="s">
        <v>148</v>
      </c>
      <c r="C97" s="51" t="s">
        <v>86</v>
      </c>
      <c r="D97" s="87" t="s">
        <v>46</v>
      </c>
      <c r="E97" s="87" t="s">
        <v>47</v>
      </c>
      <c r="F97" s="88">
        <f>IF(G97&lt;1943,"L",IF(G97&lt;1948,"SM",IF(G97&lt;1958,"M",IF(G97&gt;2003,"J",""))))</f>
      </c>
      <c r="G97" s="87">
        <v>1973</v>
      </c>
      <c r="H97" s="89">
        <v>13</v>
      </c>
      <c r="I97" s="89">
        <f>IF(U97&lt;&gt;"",I$5-U97+1,"")</f>
      </c>
      <c r="J97" s="90"/>
      <c r="K97" s="91">
        <f>IF(V97&lt;&gt;"",(K$5-V97+1)*1.5,"")</f>
      </c>
      <c r="L97" s="92">
        <f>X97</f>
        <v>0</v>
      </c>
      <c r="M97" s="93">
        <f>Y97</f>
        <v>0</v>
      </c>
      <c r="N97" s="125"/>
      <c r="O97" s="94">
        <f>AI97</f>
        <v>6</v>
      </c>
      <c r="P97" s="93">
        <f>SUM(H97:K97)</f>
        <v>13</v>
      </c>
      <c r="Q97" s="95">
        <f>SUM(H97:K97)+MAX(M97,AS97)</f>
        <v>31</v>
      </c>
      <c r="R97" s="96">
        <f>Q97+MAX(S97,T97)</f>
        <v>34</v>
      </c>
      <c r="S97" s="97">
        <f>IF(L97&gt;0,3,0)</f>
        <v>0</v>
      </c>
      <c r="T97" s="97">
        <f>IF(P97&gt;0,3,0)</f>
        <v>3</v>
      </c>
      <c r="U97" s="90"/>
      <c r="V97" s="90"/>
      <c r="W97" s="98">
        <v>0</v>
      </c>
      <c r="X97" s="99"/>
      <c r="Y97" s="100">
        <f>X97*Y$5</f>
        <v>0</v>
      </c>
      <c r="Z97" s="101"/>
      <c r="AA97" s="99"/>
      <c r="AB97" s="90"/>
      <c r="AC97" s="99"/>
      <c r="AD97" s="107"/>
      <c r="AE97" s="99"/>
      <c r="AF97" s="99"/>
      <c r="AG97" s="102">
        <v>12</v>
      </c>
      <c r="AH97" s="103">
        <f>MAX(Z97:AG97)</f>
        <v>12</v>
      </c>
      <c r="AI97" s="100">
        <f>AH97*AI$5</f>
        <v>6</v>
      </c>
      <c r="AJ97" s="101"/>
      <c r="AK97" s="102">
        <f>AA97*AK$3</f>
        <v>0</v>
      </c>
      <c r="AL97" s="102">
        <f>AB97*AL$3</f>
        <v>0</v>
      </c>
      <c r="AM97" s="102">
        <f>AC97*AM$3</f>
        <v>0</v>
      </c>
      <c r="AN97" s="102">
        <f>AD97*AN$3</f>
        <v>0</v>
      </c>
      <c r="AO97" s="102">
        <f>AE97*AO$3</f>
        <v>0</v>
      </c>
      <c r="AP97" s="102">
        <f>AF97*AP$3</f>
        <v>0</v>
      </c>
      <c r="AQ97" s="102">
        <f>AG97*AQ$3</f>
        <v>36</v>
      </c>
      <c r="AR97" s="103">
        <f>MAX(AJ97:AQ97)</f>
        <v>36</v>
      </c>
      <c r="AS97" s="100">
        <f>AR97*AS$5</f>
        <v>18</v>
      </c>
      <c r="AT97" s="104"/>
      <c r="AU97" s="104"/>
      <c r="AV97" s="104"/>
      <c r="AW97" s="104"/>
      <c r="AX97" s="104"/>
      <c r="AY97" s="104"/>
      <c r="AZ97" s="104"/>
      <c r="BA97" s="104"/>
    </row>
    <row r="98" spans="1:53" ht="15.75" customHeight="1">
      <c r="A98" s="85">
        <f>A97+1</f>
        <v>92</v>
      </c>
      <c r="B98" s="86" t="s">
        <v>149</v>
      </c>
      <c r="C98" s="51" t="s">
        <v>9</v>
      </c>
      <c r="D98" s="87" t="s">
        <v>46</v>
      </c>
      <c r="E98" s="87" t="s">
        <v>47</v>
      </c>
      <c r="F98" s="88" t="str">
        <f>IF(G98&lt;1943,"L",IF(G98&lt;1948,"SM",IF(G98&lt;1958,"M",IF(G98&gt;2003,"J",""))))</f>
        <v>SM</v>
      </c>
      <c r="G98" s="87">
        <v>1947</v>
      </c>
      <c r="H98" s="89">
        <v>14</v>
      </c>
      <c r="I98" s="89">
        <f>IF(U98&lt;&gt;"",I$5-U98+1,"")</f>
      </c>
      <c r="J98" s="90"/>
      <c r="K98" s="91">
        <f>IF(V98&lt;&gt;"",(K$5-V98+1)*1.5,"")</f>
      </c>
      <c r="L98" s="92">
        <f>X98</f>
        <v>0</v>
      </c>
      <c r="M98" s="93">
        <f>Y98</f>
        <v>0</v>
      </c>
      <c r="N98" s="94">
        <f>AH98</f>
        <v>11</v>
      </c>
      <c r="O98" s="94">
        <f>AI98</f>
        <v>5.5</v>
      </c>
      <c r="P98" s="93">
        <f>SUM(H98:K98)</f>
        <v>14</v>
      </c>
      <c r="Q98" s="95">
        <f>SUM(H98:K98)+MAX(M98,AS98)</f>
        <v>30.5</v>
      </c>
      <c r="R98" s="96">
        <f>Q98+MAX(S98,T98)</f>
        <v>33.5</v>
      </c>
      <c r="S98" s="97">
        <f>IF(L98&gt;0,3,0)</f>
        <v>0</v>
      </c>
      <c r="T98" s="97">
        <f>IF(P98&gt;0,3,0)</f>
        <v>3</v>
      </c>
      <c r="U98" s="90"/>
      <c r="V98" s="90"/>
      <c r="W98" s="98">
        <v>0</v>
      </c>
      <c r="X98" s="99">
        <f>IF(W98&gt;0,W$5-W98+1,0)</f>
        <v>0</v>
      </c>
      <c r="Y98" s="100">
        <f>X98*Y$5</f>
        <v>0</v>
      </c>
      <c r="Z98" s="101"/>
      <c r="AA98" s="99"/>
      <c r="AB98" s="90"/>
      <c r="AC98" s="99"/>
      <c r="AD98" s="110"/>
      <c r="AE98" s="99">
        <v>11</v>
      </c>
      <c r="AF98" s="99"/>
      <c r="AG98" s="102"/>
      <c r="AH98" s="103">
        <f>MAX(Z98:AG98)</f>
        <v>11</v>
      </c>
      <c r="AI98" s="100">
        <f>AH98*AI$5</f>
        <v>5.5</v>
      </c>
      <c r="AJ98" s="101"/>
      <c r="AK98" s="102">
        <f>AA98*AK$3</f>
        <v>0</v>
      </c>
      <c r="AL98" s="102">
        <f>AB98*AL$3</f>
        <v>0</v>
      </c>
      <c r="AM98" s="102">
        <f>AC98*AM$3</f>
        <v>0</v>
      </c>
      <c r="AN98" s="102">
        <f>AD98*AN$3</f>
        <v>0</v>
      </c>
      <c r="AO98" s="102">
        <f>AE98*AO$3</f>
        <v>33</v>
      </c>
      <c r="AP98" s="102">
        <f>AF98*AP$3</f>
        <v>0</v>
      </c>
      <c r="AQ98" s="102">
        <f>AG98*AQ$3</f>
        <v>0</v>
      </c>
      <c r="AR98" s="103">
        <f>MAX(AJ98:AQ98)</f>
        <v>33</v>
      </c>
      <c r="AS98" s="100">
        <f>AR98*AS$5</f>
        <v>16.5</v>
      </c>
      <c r="AT98" s="104"/>
      <c r="AU98" s="104"/>
      <c r="AV98" s="104"/>
      <c r="AW98" s="104"/>
      <c r="AX98" s="104"/>
      <c r="AY98" s="104"/>
      <c r="AZ98" s="104"/>
      <c r="BA98" s="104"/>
    </row>
    <row r="99" spans="1:53" s="108" customFormat="1" ht="15.75" customHeight="1">
      <c r="A99" s="85">
        <f>A98+1</f>
        <v>93</v>
      </c>
      <c r="B99" s="105" t="s">
        <v>150</v>
      </c>
      <c r="C99" s="51" t="s">
        <v>71</v>
      </c>
      <c r="D99" s="87" t="s">
        <v>46</v>
      </c>
      <c r="E99" s="87" t="s">
        <v>47</v>
      </c>
      <c r="F99" s="88">
        <f>IF(G99&lt;1943,"L",IF(G99&lt;1948,"SM",IF(G99&lt;1958,"M",IF(G99&gt;2003,"J",""))))</f>
      </c>
      <c r="G99" s="87">
        <v>1983</v>
      </c>
      <c r="H99" s="89"/>
      <c r="I99" s="89">
        <f>IF(U99&lt;&gt;"",I$5-U99+1,"")</f>
      </c>
      <c r="J99" s="90">
        <v>30</v>
      </c>
      <c r="K99" s="91">
        <f>IF(V99&lt;&gt;"",(K$5-V99+1)*1.5,"")</f>
      </c>
      <c r="L99" s="92">
        <f>X99</f>
        <v>0</v>
      </c>
      <c r="M99" s="93">
        <f>Y99</f>
        <v>0</v>
      </c>
      <c r="N99" s="94">
        <f>AH99</f>
        <v>0</v>
      </c>
      <c r="O99" s="94">
        <f>AI99</f>
        <v>0</v>
      </c>
      <c r="P99" s="93">
        <f>SUM(H99:K99)</f>
        <v>30</v>
      </c>
      <c r="Q99" s="95">
        <f>SUM(H99:K99)+MAX(M99,AS99)</f>
        <v>30</v>
      </c>
      <c r="R99" s="96">
        <f>Q99+MAX(S99,T99)</f>
        <v>33</v>
      </c>
      <c r="S99" s="97">
        <f>IF(L99&gt;0,3,0)</f>
        <v>0</v>
      </c>
      <c r="T99" s="97">
        <f>IF(P99&gt;0,3,0)</f>
        <v>3</v>
      </c>
      <c r="U99" s="90"/>
      <c r="V99" s="90"/>
      <c r="W99" s="98">
        <v>0</v>
      </c>
      <c r="X99" s="99">
        <f>IF(W99&gt;0,W$5-W99+1,0)</f>
        <v>0</v>
      </c>
      <c r="Y99" s="100">
        <f>X99*Y$5</f>
        <v>0</v>
      </c>
      <c r="Z99" s="101"/>
      <c r="AA99" s="99"/>
      <c r="AB99" s="90"/>
      <c r="AC99" s="99"/>
      <c r="AD99" s="110"/>
      <c r="AE99" s="99"/>
      <c r="AF99" s="99"/>
      <c r="AG99" s="102"/>
      <c r="AH99" s="103">
        <f>MAX(Z99:AG99)</f>
        <v>0</v>
      </c>
      <c r="AI99" s="100">
        <f>AH99*AI$5</f>
        <v>0</v>
      </c>
      <c r="AJ99" s="101"/>
      <c r="AK99" s="102">
        <f>AA99*AK$3</f>
        <v>0</v>
      </c>
      <c r="AL99" s="102">
        <f>AB99*AL$3</f>
        <v>0</v>
      </c>
      <c r="AM99" s="102">
        <f>AC99*AM$3</f>
        <v>0</v>
      </c>
      <c r="AN99" s="102">
        <f>AD99*AN$3</f>
        <v>0</v>
      </c>
      <c r="AO99" s="102">
        <f>AE99*AO$3</f>
        <v>0</v>
      </c>
      <c r="AP99" s="102">
        <f>AF99*AP$3</f>
        <v>0</v>
      </c>
      <c r="AQ99" s="102">
        <f>AG99*AQ$3</f>
        <v>0</v>
      </c>
      <c r="AR99" s="103">
        <f>MAX(AJ99:AQ99)</f>
        <v>0</v>
      </c>
      <c r="AS99" s="100">
        <f>AR99*AS$5</f>
        <v>0</v>
      </c>
      <c r="AT99" s="104"/>
      <c r="AU99" s="104"/>
      <c r="AV99" s="2"/>
      <c r="AW99" s="2"/>
      <c r="AX99" s="2"/>
      <c r="AY99" s="2"/>
      <c r="AZ99" s="2"/>
      <c r="BA99" s="2"/>
    </row>
    <row r="100" spans="1:45" s="104" customFormat="1" ht="15.75" customHeight="1">
      <c r="A100" s="85">
        <f>A99+1</f>
        <v>94</v>
      </c>
      <c r="B100" s="121" t="s">
        <v>151</v>
      </c>
      <c r="C100" s="51" t="s">
        <v>133</v>
      </c>
      <c r="D100" s="133" t="s">
        <v>152</v>
      </c>
      <c r="E100" s="109" t="s">
        <v>74</v>
      </c>
      <c r="F100" s="88">
        <f>IF(G100&lt;1943,"L",IF(G100&lt;1948,"SM",IF(G100&lt;1958,"M",IF(G100&gt;2003,"J",""))))</f>
      </c>
      <c r="G100" s="134">
        <v>1964</v>
      </c>
      <c r="H100" s="89"/>
      <c r="I100" s="89">
        <f>IF(U100&lt;&gt;"",I$5-U100+1,"")</f>
        <v>30</v>
      </c>
      <c r="J100" s="99"/>
      <c r="K100" s="91">
        <f>IF(V100&lt;&gt;"",(K$5-V100+1)*1.5,"")</f>
      </c>
      <c r="L100" s="92">
        <f>X100</f>
        <v>0</v>
      </c>
      <c r="M100" s="93">
        <f>Y100</f>
        <v>0</v>
      </c>
      <c r="N100" s="94">
        <f>AH100</f>
        <v>0</v>
      </c>
      <c r="O100" s="94">
        <f>AI100</f>
        <v>0</v>
      </c>
      <c r="P100" s="93">
        <f>SUM(H100:K100)</f>
        <v>30</v>
      </c>
      <c r="Q100" s="95">
        <f>SUM(H100:K100)+MAX(M100,AS100)</f>
        <v>30</v>
      </c>
      <c r="R100" s="96">
        <f>Q100+MAX(S100,T100)</f>
        <v>33</v>
      </c>
      <c r="S100" s="97">
        <f>IF(L100&gt;0,3,0)</f>
        <v>0</v>
      </c>
      <c r="T100" s="97">
        <f>IF(P100&gt;0,3,0)</f>
        <v>3</v>
      </c>
      <c r="U100" s="90">
        <v>53</v>
      </c>
      <c r="V100" s="90"/>
      <c r="W100" s="98">
        <v>0</v>
      </c>
      <c r="X100" s="102">
        <f>IF(W100&gt;0,W$5-W100+1,0)</f>
        <v>0</v>
      </c>
      <c r="Y100" s="100">
        <f>X100*Y$5</f>
        <v>0</v>
      </c>
      <c r="Z100" s="101"/>
      <c r="AA100" s="99"/>
      <c r="AB100" s="99"/>
      <c r="AC100" s="99"/>
      <c r="AD100" s="110"/>
      <c r="AE100" s="99"/>
      <c r="AF100" s="99"/>
      <c r="AG100" s="102"/>
      <c r="AH100" s="103">
        <f>MAX(Z100:AG100)</f>
        <v>0</v>
      </c>
      <c r="AI100" s="100">
        <f>AH100*AI$5</f>
        <v>0</v>
      </c>
      <c r="AJ100" s="101"/>
      <c r="AK100" s="102">
        <f>AA100*AK$3</f>
        <v>0</v>
      </c>
      <c r="AL100" s="102">
        <f>AB100*AL$3</f>
        <v>0</v>
      </c>
      <c r="AM100" s="102">
        <f>AC100*AM$3</f>
        <v>0</v>
      </c>
      <c r="AN100" s="102">
        <f>AD100*AN$3</f>
        <v>0</v>
      </c>
      <c r="AO100" s="102">
        <f>AE100*AO$3</f>
        <v>0</v>
      </c>
      <c r="AP100" s="102">
        <f>AF100*AP$3</f>
        <v>0</v>
      </c>
      <c r="AQ100" s="102">
        <f>AG100*AQ$3</f>
        <v>0</v>
      </c>
      <c r="AR100" s="103">
        <f>MAX(AJ100:AQ100)</f>
        <v>0</v>
      </c>
      <c r="AS100" s="100">
        <f>AR100*AS$5</f>
        <v>0</v>
      </c>
    </row>
    <row r="101" spans="1:45" s="104" customFormat="1" ht="15.75" customHeight="1">
      <c r="A101" s="85">
        <f>A100+1</f>
        <v>95</v>
      </c>
      <c r="B101" s="105" t="s">
        <v>153</v>
      </c>
      <c r="C101" s="51" t="s">
        <v>45</v>
      </c>
      <c r="D101" s="87" t="s">
        <v>46</v>
      </c>
      <c r="E101" s="87" t="s">
        <v>47</v>
      </c>
      <c r="F101" s="88" t="str">
        <f>IF(G101&lt;1943,"L",IF(G101&lt;1948,"SM",IF(G101&lt;1958,"M",IF(G101&gt;2003,"J",""))))</f>
        <v>SM</v>
      </c>
      <c r="G101" s="87">
        <v>1944</v>
      </c>
      <c r="H101" s="89"/>
      <c r="I101" s="89">
        <f>IF(U101&lt;&gt;"",I$5-U101+1,"")</f>
        <v>17</v>
      </c>
      <c r="J101" s="99"/>
      <c r="K101" s="91">
        <f>IF(V101&lt;&gt;"",(K$5-V101+1)*1.5,"")</f>
      </c>
      <c r="L101" s="92">
        <f>X101</f>
        <v>0</v>
      </c>
      <c r="M101" s="93">
        <f>Y101</f>
        <v>0</v>
      </c>
      <c r="N101" s="94">
        <f>AH101</f>
        <v>24</v>
      </c>
      <c r="O101" s="94">
        <f>AI101</f>
        <v>12</v>
      </c>
      <c r="P101" s="93">
        <f>SUM(H101:K101)</f>
        <v>17</v>
      </c>
      <c r="Q101" s="95">
        <f>SUM(H101:K101)+MAX(M101,AS101)</f>
        <v>29</v>
      </c>
      <c r="R101" s="96">
        <f>Q101+MAX(S101,T101)</f>
        <v>32</v>
      </c>
      <c r="S101" s="97">
        <f>IF(L101&gt;0,3,0)</f>
        <v>0</v>
      </c>
      <c r="T101" s="97">
        <f>IF(P101&gt;0,3,0)</f>
        <v>3</v>
      </c>
      <c r="U101" s="90">
        <v>66</v>
      </c>
      <c r="V101" s="90"/>
      <c r="W101" s="98">
        <v>0</v>
      </c>
      <c r="X101" s="99">
        <f>IF(W101&gt;0,W$5-W101+1,0)</f>
        <v>0</v>
      </c>
      <c r="Y101" s="100">
        <f>X101*Y$5</f>
        <v>0</v>
      </c>
      <c r="Z101" s="101"/>
      <c r="AA101" s="99">
        <v>24</v>
      </c>
      <c r="AB101" s="99"/>
      <c r="AC101" s="99"/>
      <c r="AD101" s="107"/>
      <c r="AE101" s="99"/>
      <c r="AF101" s="99"/>
      <c r="AG101" s="102"/>
      <c r="AH101" s="103">
        <f>MAX(Z101:AG101)</f>
        <v>24</v>
      </c>
      <c r="AI101" s="100">
        <f>AH101*AI$5</f>
        <v>12</v>
      </c>
      <c r="AJ101" s="101"/>
      <c r="AK101" s="102">
        <f>AA101*AK$3</f>
        <v>24</v>
      </c>
      <c r="AL101" s="102">
        <f>AB101*AL$3</f>
        <v>0</v>
      </c>
      <c r="AM101" s="102">
        <f>AC101*AM$3</f>
        <v>0</v>
      </c>
      <c r="AN101" s="102">
        <f>AD101*AN$3</f>
        <v>0</v>
      </c>
      <c r="AO101" s="102">
        <f>AE101*AO$3</f>
        <v>0</v>
      </c>
      <c r="AP101" s="102">
        <f>AF101*AP$3</f>
        <v>0</v>
      </c>
      <c r="AQ101" s="102">
        <f>AG101*AQ$3</f>
        <v>0</v>
      </c>
      <c r="AR101" s="103">
        <f>MAX(AJ101:AQ101)</f>
        <v>24</v>
      </c>
      <c r="AS101" s="100">
        <f>AR101*AS$5</f>
        <v>12</v>
      </c>
    </row>
    <row r="102" spans="1:50" s="104" customFormat="1" ht="15.75" customHeight="1">
      <c r="A102" s="85">
        <f>A101+1</f>
        <v>96</v>
      </c>
      <c r="B102" s="105" t="s">
        <v>154</v>
      </c>
      <c r="C102" s="51" t="s">
        <v>52</v>
      </c>
      <c r="D102" s="87" t="s">
        <v>46</v>
      </c>
      <c r="E102" s="87" t="s">
        <v>47</v>
      </c>
      <c r="F102" s="88" t="str">
        <f>IF(G102&lt;1943,"L",IF(G102&lt;1948,"SM",IF(G102&lt;1958,"M",IF(G102&gt;2003,"J",""))))</f>
        <v>M</v>
      </c>
      <c r="G102" s="87">
        <v>1955</v>
      </c>
      <c r="H102" s="89"/>
      <c r="I102" s="89">
        <f>IF(U102&lt;&gt;"",I$5-U102+1,"")</f>
      </c>
      <c r="J102" s="99"/>
      <c r="K102" s="91">
        <f>IF(V102&lt;&gt;"",(K$5-V102+1)*1.5,"")</f>
      </c>
      <c r="L102" s="92">
        <f>X102</f>
        <v>0</v>
      </c>
      <c r="M102" s="93">
        <f>Y102</f>
        <v>0</v>
      </c>
      <c r="N102" s="94">
        <f>AH102</f>
        <v>28</v>
      </c>
      <c r="O102" s="94">
        <f>AI102</f>
        <v>14</v>
      </c>
      <c r="P102" s="93">
        <f>SUM(H102:K102)</f>
        <v>0</v>
      </c>
      <c r="Q102" s="95">
        <f>SUM(H102:K102)+MAX(M102,AS102)</f>
        <v>28</v>
      </c>
      <c r="R102" s="96">
        <f>Q102+MAX(S102,T102)</f>
        <v>28</v>
      </c>
      <c r="S102" s="97">
        <f>IF(L102&gt;0,3,0)</f>
        <v>0</v>
      </c>
      <c r="T102" s="97">
        <f>IF(P102&gt;0,3,0)</f>
        <v>0</v>
      </c>
      <c r="U102" s="90"/>
      <c r="V102" s="90"/>
      <c r="W102" s="98">
        <v>0</v>
      </c>
      <c r="X102" s="99"/>
      <c r="Y102" s="100">
        <f>X102*Y$5</f>
        <v>0</v>
      </c>
      <c r="Z102" s="101"/>
      <c r="AA102" s="99"/>
      <c r="AB102" s="99"/>
      <c r="AC102" s="99">
        <v>28</v>
      </c>
      <c r="AD102" s="116"/>
      <c r="AE102" s="99"/>
      <c r="AF102" s="99"/>
      <c r="AG102" s="102"/>
      <c r="AH102" s="103">
        <f>MAX(Z102:AG102)</f>
        <v>28</v>
      </c>
      <c r="AI102" s="100">
        <f>AH102*AI$5</f>
        <v>14</v>
      </c>
      <c r="AJ102" s="101"/>
      <c r="AK102" s="102">
        <f>AA102*AK$3</f>
        <v>0</v>
      </c>
      <c r="AL102" s="102">
        <f>AB102*AL$3</f>
        <v>0</v>
      </c>
      <c r="AM102" s="102">
        <f>AC102*AM$3</f>
        <v>56</v>
      </c>
      <c r="AN102" s="102">
        <f>AD102*AN$3</f>
        <v>0</v>
      </c>
      <c r="AO102" s="102">
        <f>AE102*AO$3</f>
        <v>0</v>
      </c>
      <c r="AP102" s="102">
        <f>AF102*AP$3</f>
        <v>0</v>
      </c>
      <c r="AQ102" s="102">
        <f>AG102*AQ$3</f>
        <v>0</v>
      </c>
      <c r="AR102" s="103">
        <f>MAX(AJ102:AQ102)</f>
        <v>56</v>
      </c>
      <c r="AS102" s="100">
        <f>AR102*AS$5</f>
        <v>28</v>
      </c>
      <c r="AV102" s="2"/>
      <c r="AW102" s="2"/>
      <c r="AX102" s="2"/>
    </row>
    <row r="103" spans="1:45" s="104" customFormat="1" ht="15.75" customHeight="1">
      <c r="A103" s="85">
        <f>A102+1</f>
        <v>97</v>
      </c>
      <c r="B103" s="105" t="s">
        <v>155</v>
      </c>
      <c r="C103" s="51" t="s">
        <v>50</v>
      </c>
      <c r="D103" s="87" t="s">
        <v>46</v>
      </c>
      <c r="E103" s="87" t="s">
        <v>47</v>
      </c>
      <c r="F103" s="88" t="str">
        <f>IF(G103&lt;1943,"L",IF(G103&lt;1948,"SM",IF(G103&lt;1958,"M",IF(G103&gt;2003,"J",""))))</f>
        <v>M</v>
      </c>
      <c r="G103" s="87">
        <v>1957</v>
      </c>
      <c r="H103" s="89"/>
      <c r="I103" s="89">
        <f>IF(U103&lt;&gt;"",I$5-U103+1,"")</f>
        <v>1</v>
      </c>
      <c r="J103" s="90">
        <v>8</v>
      </c>
      <c r="K103" s="91">
        <f>IF(V103&lt;&gt;"",(K$5-V103+1)*1.5,"")</f>
        <v>18</v>
      </c>
      <c r="L103" s="92">
        <f>X103</f>
        <v>0</v>
      </c>
      <c r="M103" s="93">
        <f>Y103</f>
        <v>0</v>
      </c>
      <c r="N103" s="94">
        <f>AH103</f>
        <v>0</v>
      </c>
      <c r="O103" s="94">
        <f>AI103</f>
        <v>0</v>
      </c>
      <c r="P103" s="93">
        <f>SUM(H103:K103)</f>
        <v>27</v>
      </c>
      <c r="Q103" s="95">
        <f>SUM(H103:K103)+MAX(M103,AS103)</f>
        <v>27</v>
      </c>
      <c r="R103" s="96">
        <f>Q103+MAX(S103,T103)</f>
        <v>30</v>
      </c>
      <c r="S103" s="97">
        <f>IF(L103&gt;0,3,0)</f>
        <v>0</v>
      </c>
      <c r="T103" s="97">
        <f>IF(P103&gt;0,3,0)</f>
        <v>3</v>
      </c>
      <c r="U103" s="90">
        <v>82</v>
      </c>
      <c r="V103" s="90">
        <v>61</v>
      </c>
      <c r="W103" s="98">
        <v>0</v>
      </c>
      <c r="X103" s="99">
        <f>IF(W103&gt;0,W$5-W103+1,0)</f>
        <v>0</v>
      </c>
      <c r="Y103" s="100">
        <f>X103*Y$5</f>
        <v>0</v>
      </c>
      <c r="Z103" s="101"/>
      <c r="AA103" s="99"/>
      <c r="AB103" s="99"/>
      <c r="AC103" s="99"/>
      <c r="AD103" s="110"/>
      <c r="AE103" s="99"/>
      <c r="AF103" s="99"/>
      <c r="AG103" s="102"/>
      <c r="AH103" s="103">
        <f>MAX(Z103:AG103)</f>
        <v>0</v>
      </c>
      <c r="AI103" s="100">
        <f>AH103*AI$5</f>
        <v>0</v>
      </c>
      <c r="AJ103" s="101"/>
      <c r="AK103" s="102">
        <f>AA103*AK$3</f>
        <v>0</v>
      </c>
      <c r="AL103" s="102">
        <f>AB103*AL$3</f>
        <v>0</v>
      </c>
      <c r="AM103" s="102">
        <f>AC103*AM$3</f>
        <v>0</v>
      </c>
      <c r="AN103" s="102">
        <f>AD103*AN$3</f>
        <v>0</v>
      </c>
      <c r="AO103" s="102">
        <f>AE103*AO$3</f>
        <v>0</v>
      </c>
      <c r="AP103" s="102">
        <f>AF103*AP$3</f>
        <v>0</v>
      </c>
      <c r="AQ103" s="102">
        <f>AG103*AQ$3</f>
        <v>0</v>
      </c>
      <c r="AR103" s="103">
        <f>MAX(AJ103:AQ103)</f>
        <v>0</v>
      </c>
      <c r="AS103" s="100">
        <f>AR103*AS$5</f>
        <v>0</v>
      </c>
    </row>
    <row r="104" spans="1:45" s="104" customFormat="1" ht="15.75" customHeight="1">
      <c r="A104" s="85">
        <f>A103+1</f>
        <v>98</v>
      </c>
      <c r="B104" s="105" t="s">
        <v>156</v>
      </c>
      <c r="C104" s="51" t="s">
        <v>71</v>
      </c>
      <c r="D104" s="87" t="s">
        <v>46</v>
      </c>
      <c r="E104" s="87" t="s">
        <v>47</v>
      </c>
      <c r="F104" s="88" t="str">
        <f>IF(G104&lt;1943,"L",IF(G104&lt;1948,"SM",IF(G104&lt;1958,"M",IF(G104&gt;2003,"J",""))))</f>
        <v>M</v>
      </c>
      <c r="G104" s="87">
        <v>1955</v>
      </c>
      <c r="H104" s="89"/>
      <c r="I104" s="89">
        <f>IF(U104&lt;&gt;"",I$5-U104+1,"")</f>
        <v>20</v>
      </c>
      <c r="J104" s="99"/>
      <c r="K104" s="91">
        <f>IF(V104&lt;&gt;"",(K$5-V104+1)*1.5,"")</f>
      </c>
      <c r="L104" s="92">
        <f>X104</f>
        <v>0</v>
      </c>
      <c r="M104" s="93">
        <f>Y104</f>
        <v>0</v>
      </c>
      <c r="N104" s="94">
        <f>AH104</f>
        <v>14</v>
      </c>
      <c r="O104" s="94">
        <f>AI104</f>
        <v>7</v>
      </c>
      <c r="P104" s="93">
        <f>SUM(H104:K104)</f>
        <v>20</v>
      </c>
      <c r="Q104" s="95">
        <f>SUM(H104:K104)+MAX(M104,AS104)</f>
        <v>27</v>
      </c>
      <c r="R104" s="96">
        <f>Q104+MAX(S104,T104)</f>
        <v>30</v>
      </c>
      <c r="S104" s="97">
        <f>IF(L104&gt;0,3,0)</f>
        <v>0</v>
      </c>
      <c r="T104" s="97">
        <f>IF(P104&gt;0,3,0)</f>
        <v>3</v>
      </c>
      <c r="U104" s="90">
        <v>63</v>
      </c>
      <c r="V104" s="90"/>
      <c r="W104" s="98">
        <v>0</v>
      </c>
      <c r="X104" s="99">
        <f>IF(W104&gt;0,W$5-W104+1,0)</f>
        <v>0</v>
      </c>
      <c r="Y104" s="100">
        <f>X104*Y$5</f>
        <v>0</v>
      </c>
      <c r="Z104" s="101"/>
      <c r="AA104" s="106"/>
      <c r="AB104" s="99"/>
      <c r="AC104" s="99"/>
      <c r="AD104" s="99">
        <v>14</v>
      </c>
      <c r="AE104" s="99"/>
      <c r="AF104" s="99"/>
      <c r="AG104" s="102"/>
      <c r="AH104" s="103">
        <f>MAX(Z104:AG104)</f>
        <v>14</v>
      </c>
      <c r="AI104" s="100">
        <f>AH104*AI$5</f>
        <v>7</v>
      </c>
      <c r="AJ104" s="101"/>
      <c r="AK104" s="102">
        <f>AA104*AK$3</f>
        <v>0</v>
      </c>
      <c r="AL104" s="102">
        <f>AB104*AL$3</f>
        <v>0</v>
      </c>
      <c r="AM104" s="102">
        <f>AC104*AM$3</f>
        <v>0</v>
      </c>
      <c r="AN104" s="102">
        <f>AD104*AN$3</f>
        <v>14</v>
      </c>
      <c r="AO104" s="102">
        <f>AE104*AO$3</f>
        <v>0</v>
      </c>
      <c r="AP104" s="102">
        <f>AF104*AP$3</f>
        <v>0</v>
      </c>
      <c r="AQ104" s="102">
        <f>AG104*AQ$3</f>
        <v>0</v>
      </c>
      <c r="AR104" s="103">
        <f>MAX(AJ104:AQ104)</f>
        <v>14</v>
      </c>
      <c r="AS104" s="100">
        <f>AR104*AS$5</f>
        <v>7</v>
      </c>
    </row>
    <row r="105" spans="1:45" s="104" customFormat="1" ht="15.75" customHeight="1">
      <c r="A105" s="85">
        <f>A104+1</f>
        <v>99</v>
      </c>
      <c r="B105" s="127" t="s">
        <v>157</v>
      </c>
      <c r="C105" s="51" t="s">
        <v>133</v>
      </c>
      <c r="D105" s="50" t="s">
        <v>158</v>
      </c>
      <c r="E105" s="87" t="s">
        <v>47</v>
      </c>
      <c r="F105" s="88">
        <f>IF(G105&lt;1942,"L",IF(G105&lt;1947,"SM",IF(G105&lt;1957,"M",IF(G105&gt;2002,"J",""))))</f>
      </c>
      <c r="G105" s="111">
        <v>1957</v>
      </c>
      <c r="H105" s="89"/>
      <c r="I105" s="89">
        <f>IF(U105&lt;&gt;"",I$5-U105+1,"")</f>
        <v>26</v>
      </c>
      <c r="J105" s="112"/>
      <c r="K105" s="91">
        <f>IF(V105&lt;&gt;"",(K$5-V105+1)*1.5,"")</f>
      </c>
      <c r="L105" s="92">
        <f>X105</f>
        <v>0</v>
      </c>
      <c r="M105" s="93">
        <f>Y105</f>
        <v>0</v>
      </c>
      <c r="N105" s="94">
        <f>AH105</f>
        <v>0</v>
      </c>
      <c r="O105" s="94">
        <f>AI105</f>
        <v>0</v>
      </c>
      <c r="P105" s="93">
        <f>SUM(H105:K105)</f>
        <v>26</v>
      </c>
      <c r="Q105" s="95">
        <f>SUM(H105:K105)+MAX(M105,AS105)</f>
        <v>26</v>
      </c>
      <c r="R105" s="96">
        <f>Q105+MAX(S105,T105)</f>
        <v>29</v>
      </c>
      <c r="S105" s="97">
        <f>IF(L105&gt;0,3,0)</f>
        <v>0</v>
      </c>
      <c r="T105" s="97">
        <f>IF(P105&gt;0,3,0)</f>
        <v>3</v>
      </c>
      <c r="U105" s="90">
        <v>57</v>
      </c>
      <c r="V105" s="90"/>
      <c r="W105" s="98">
        <v>0</v>
      </c>
      <c r="X105" s="99"/>
      <c r="Y105" s="100">
        <f>X105*Y$5</f>
        <v>0</v>
      </c>
      <c r="Z105" s="101"/>
      <c r="AA105" s="99"/>
      <c r="AB105" s="90"/>
      <c r="AC105" s="99"/>
      <c r="AD105" s="110"/>
      <c r="AE105" s="99"/>
      <c r="AF105" s="99"/>
      <c r="AG105" s="102"/>
      <c r="AH105" s="103">
        <f>MAX(Z105:AG105)</f>
        <v>0</v>
      </c>
      <c r="AI105" s="100">
        <f>AH105*AI$5</f>
        <v>0</v>
      </c>
      <c r="AJ105" s="101"/>
      <c r="AK105" s="102">
        <f>AA105*AK$3</f>
        <v>0</v>
      </c>
      <c r="AL105" s="102">
        <f>AB105*AL$3</f>
        <v>0</v>
      </c>
      <c r="AM105" s="102">
        <f>AC105*AM$3</f>
        <v>0</v>
      </c>
      <c r="AN105" s="102">
        <f>AD105*AN$3</f>
        <v>0</v>
      </c>
      <c r="AO105" s="102">
        <f>AE105*AO$3</f>
        <v>0</v>
      </c>
      <c r="AP105" s="102">
        <f>AF105*AP$3</f>
        <v>0</v>
      </c>
      <c r="AQ105" s="102">
        <f>AG105*AQ$3</f>
        <v>0</v>
      </c>
      <c r="AR105" s="103">
        <f>MAX(AJ105:AQ105)</f>
        <v>0</v>
      </c>
      <c r="AS105" s="100">
        <f>AR105*AS$5</f>
        <v>0</v>
      </c>
    </row>
    <row r="106" spans="1:45" s="104" customFormat="1" ht="15.75" customHeight="1">
      <c r="A106" s="85">
        <f>A105+1</f>
        <v>100</v>
      </c>
      <c r="B106" s="127" t="s">
        <v>159</v>
      </c>
      <c r="C106" s="51" t="s">
        <v>133</v>
      </c>
      <c r="D106" s="50" t="s">
        <v>160</v>
      </c>
      <c r="E106" s="87" t="s">
        <v>47</v>
      </c>
      <c r="F106" s="88" t="str">
        <f>IF(G106&lt;1942,"L",IF(G106&lt;1947,"SM",IF(G106&lt;1957,"M",IF(G106&gt;2002,"J",""))))</f>
        <v>M</v>
      </c>
      <c r="G106" s="111">
        <v>1950</v>
      </c>
      <c r="H106" s="89"/>
      <c r="I106" s="89"/>
      <c r="J106" s="112"/>
      <c r="K106" s="91">
        <f>IF(V106&lt;&gt;"",(K$5-V106+1)*1.5,"")</f>
        <v>25.5</v>
      </c>
      <c r="L106" s="92">
        <f>X106</f>
        <v>0</v>
      </c>
      <c r="M106" s="93">
        <f>Y106</f>
        <v>0</v>
      </c>
      <c r="N106" s="94">
        <f>AH106</f>
        <v>0</v>
      </c>
      <c r="O106" s="94">
        <f>AI106</f>
        <v>0</v>
      </c>
      <c r="P106" s="93">
        <f>SUM(H106:K106)</f>
        <v>25.5</v>
      </c>
      <c r="Q106" s="95">
        <f>SUM(H106:K106)+MAX(M106,AS106)</f>
        <v>25.5</v>
      </c>
      <c r="R106" s="96">
        <f>Q106+MAX(S106,T106)</f>
        <v>28.5</v>
      </c>
      <c r="S106" s="97">
        <f>IF(L106&gt;0,3,0)</f>
        <v>0</v>
      </c>
      <c r="T106" s="97">
        <f>IF(P106&gt;0,3,0)</f>
        <v>3</v>
      </c>
      <c r="U106" s="90"/>
      <c r="V106" s="90">
        <v>56</v>
      </c>
      <c r="W106" s="98">
        <v>0</v>
      </c>
      <c r="X106" s="99"/>
      <c r="Y106" s="100">
        <f>X106*Y$5</f>
        <v>0</v>
      </c>
      <c r="Z106" s="101"/>
      <c r="AA106" s="99"/>
      <c r="AB106" s="90"/>
      <c r="AC106" s="99"/>
      <c r="AD106" s="110"/>
      <c r="AE106" s="99"/>
      <c r="AF106" s="99"/>
      <c r="AG106" s="102"/>
      <c r="AH106" s="103">
        <f>MAX(Z106:AG106)</f>
        <v>0</v>
      </c>
      <c r="AI106" s="100">
        <f>AH106*AI$5</f>
        <v>0</v>
      </c>
      <c r="AJ106" s="101"/>
      <c r="AK106" s="102">
        <f>AA106*AK$3</f>
        <v>0</v>
      </c>
      <c r="AL106" s="102">
        <f>AB106*AL$3</f>
        <v>0</v>
      </c>
      <c r="AM106" s="102">
        <f>AC106*AM$3</f>
        <v>0</v>
      </c>
      <c r="AN106" s="102">
        <f>AD106*AN$3</f>
        <v>0</v>
      </c>
      <c r="AO106" s="102">
        <f>AE106*AO$3</f>
        <v>0</v>
      </c>
      <c r="AP106" s="102">
        <f>AF106*AP$3</f>
        <v>0</v>
      </c>
      <c r="AQ106" s="102">
        <f>AG106*AQ$3</f>
        <v>0</v>
      </c>
      <c r="AR106" s="103">
        <f>MAX(AJ106:AQ106)</f>
        <v>0</v>
      </c>
      <c r="AS106" s="100">
        <f>AR106*AS$5</f>
        <v>0</v>
      </c>
    </row>
    <row r="107" spans="1:53" s="104" customFormat="1" ht="15.75" customHeight="1">
      <c r="A107" s="85">
        <f>A106+1</f>
        <v>101</v>
      </c>
      <c r="B107" s="86" t="s">
        <v>161</v>
      </c>
      <c r="C107" s="51" t="s">
        <v>9</v>
      </c>
      <c r="D107" s="87" t="s">
        <v>46</v>
      </c>
      <c r="E107" s="87" t="s">
        <v>47</v>
      </c>
      <c r="F107" s="88">
        <f>IF(G107&lt;1943,"L",IF(G107&lt;1948,"SM",IF(G107&lt;1958,"M",IF(G107&gt;2003,"J",""))))</f>
      </c>
      <c r="G107" s="87">
        <v>1960</v>
      </c>
      <c r="H107" s="89"/>
      <c r="I107" s="89">
        <f>IF(U107&lt;&gt;"",I$5-U107+1,"")</f>
      </c>
      <c r="J107" s="90">
        <v>9</v>
      </c>
      <c r="K107" s="91">
        <f>IF(V107&lt;&gt;"",(K$5-V107+1)*1.5,"")</f>
      </c>
      <c r="L107" s="92">
        <f>X107</f>
        <v>33</v>
      </c>
      <c r="M107" s="93">
        <f>Y107</f>
        <v>16.5</v>
      </c>
      <c r="N107" s="94">
        <f>AH107</f>
        <v>0</v>
      </c>
      <c r="O107" s="94">
        <f>AI107</f>
        <v>0</v>
      </c>
      <c r="P107" s="93">
        <f>SUM(H107:K107)</f>
        <v>9</v>
      </c>
      <c r="Q107" s="95">
        <f>SUM(H107:K107)+MAX(M107,AS107)</f>
        <v>25.5</v>
      </c>
      <c r="R107" s="96">
        <f>Q107+MAX(S107,T107)</f>
        <v>28.5</v>
      </c>
      <c r="S107" s="97">
        <f>IF(L107&gt;0,3,0)</f>
        <v>3</v>
      </c>
      <c r="T107" s="97">
        <f>IF(P107&gt;0,3,0)</f>
        <v>3</v>
      </c>
      <c r="U107" s="90"/>
      <c r="V107" s="90"/>
      <c r="W107" s="98">
        <v>7</v>
      </c>
      <c r="X107" s="99">
        <f>IF(W107&gt;0,W$5-W107+1,0)</f>
        <v>33</v>
      </c>
      <c r="Y107" s="100">
        <f>X107*Y$5</f>
        <v>16.5</v>
      </c>
      <c r="Z107" s="101"/>
      <c r="AA107" s="99"/>
      <c r="AB107" s="90"/>
      <c r="AC107" s="99"/>
      <c r="AD107" s="110"/>
      <c r="AE107" s="99"/>
      <c r="AF107" s="99"/>
      <c r="AG107" s="102"/>
      <c r="AH107" s="103">
        <f>MAX(Z107:AG107)</f>
        <v>0</v>
      </c>
      <c r="AI107" s="100">
        <f>AH107*AI$5</f>
        <v>0</v>
      </c>
      <c r="AJ107" s="101"/>
      <c r="AK107" s="102">
        <f>AA107*AK$3</f>
        <v>0</v>
      </c>
      <c r="AL107" s="102">
        <f>AB107*AL$3</f>
        <v>0</v>
      </c>
      <c r="AM107" s="102">
        <f>AC107*AM$3</f>
        <v>0</v>
      </c>
      <c r="AN107" s="102">
        <f>AD107*AN$3</f>
        <v>0</v>
      </c>
      <c r="AO107" s="102">
        <f>AE107*AO$3</f>
        <v>0</v>
      </c>
      <c r="AP107" s="102">
        <f>AF107*AP$3</f>
        <v>0</v>
      </c>
      <c r="AQ107" s="102">
        <f>AG107*AQ$3</f>
        <v>0</v>
      </c>
      <c r="AR107" s="103">
        <f>MAX(AJ107:AQ107)</f>
        <v>0</v>
      </c>
      <c r="AS107" s="100">
        <f>AR107*AS$5</f>
        <v>0</v>
      </c>
      <c r="AU107" s="2"/>
      <c r="AV107" s="2"/>
      <c r="AW107" s="2"/>
      <c r="AX107" s="2"/>
      <c r="AY107" s="108"/>
      <c r="AZ107" s="108"/>
      <c r="BA107" s="108"/>
    </row>
    <row r="108" spans="1:45" s="104" customFormat="1" ht="15.75" customHeight="1">
      <c r="A108" s="85">
        <f>A107+1</f>
        <v>102</v>
      </c>
      <c r="B108" s="86" t="s">
        <v>162</v>
      </c>
      <c r="C108" s="51" t="s">
        <v>45</v>
      </c>
      <c r="D108" s="87" t="s">
        <v>46</v>
      </c>
      <c r="E108" s="87" t="s">
        <v>47</v>
      </c>
      <c r="F108" s="88">
        <f>IF(G108&lt;1943,"L",IF(G108&lt;1948,"SM",IF(G108&lt;1958,"M",IF(G108&gt;2003,"J",""))))</f>
      </c>
      <c r="G108" s="87">
        <v>1959</v>
      </c>
      <c r="H108" s="89"/>
      <c r="I108" s="89">
        <f>IF(U108&lt;&gt;"",I$5-U108+1,"")</f>
        <v>16</v>
      </c>
      <c r="J108" s="90"/>
      <c r="K108" s="91">
        <f>IF(V108&lt;&gt;"",(K$5-V108+1)*1.5,"")</f>
      </c>
      <c r="L108" s="92">
        <f>X108</f>
        <v>0</v>
      </c>
      <c r="M108" s="93">
        <f>Y108</f>
        <v>0</v>
      </c>
      <c r="N108" s="94">
        <f>AH108</f>
        <v>18</v>
      </c>
      <c r="O108" s="94">
        <f>AI108</f>
        <v>9</v>
      </c>
      <c r="P108" s="93">
        <f>SUM(H108:K108)</f>
        <v>16</v>
      </c>
      <c r="Q108" s="95">
        <f>SUM(H108:K108)+MAX(M108,AS108)</f>
        <v>25</v>
      </c>
      <c r="R108" s="96">
        <f>Q108+MAX(S108,T108)</f>
        <v>28</v>
      </c>
      <c r="S108" s="97">
        <f>IF(L108&gt;0,3,0)</f>
        <v>0</v>
      </c>
      <c r="T108" s="97">
        <f>IF(P108&gt;0,3,0)</f>
        <v>3</v>
      </c>
      <c r="U108" s="90">
        <v>67</v>
      </c>
      <c r="V108" s="90"/>
      <c r="W108" s="98">
        <v>0</v>
      </c>
      <c r="X108" s="99"/>
      <c r="Y108" s="100">
        <f>X108*Y$5</f>
        <v>0</v>
      </c>
      <c r="Z108" s="101"/>
      <c r="AA108" s="102">
        <v>18</v>
      </c>
      <c r="AB108" s="90"/>
      <c r="AC108" s="99"/>
      <c r="AD108" s="110"/>
      <c r="AE108" s="99"/>
      <c r="AF108" s="99"/>
      <c r="AG108" s="102"/>
      <c r="AH108" s="103">
        <f>MAX(Z108:AG108)</f>
        <v>18</v>
      </c>
      <c r="AI108" s="100">
        <f>AH108*AI$5</f>
        <v>9</v>
      </c>
      <c r="AJ108" s="101"/>
      <c r="AK108" s="102">
        <f>AA108*AK$3</f>
        <v>18</v>
      </c>
      <c r="AL108" s="102">
        <f>AB108*AL$3</f>
        <v>0</v>
      </c>
      <c r="AM108" s="102">
        <f>AC108*AM$3</f>
        <v>0</v>
      </c>
      <c r="AN108" s="102">
        <f>AD108*AN$3</f>
        <v>0</v>
      </c>
      <c r="AO108" s="102">
        <f>AE108*AO$3</f>
        <v>0</v>
      </c>
      <c r="AP108" s="102">
        <f>AF108*AP$3</f>
        <v>0</v>
      </c>
      <c r="AQ108" s="102">
        <f>AG108*AQ$3</f>
        <v>0</v>
      </c>
      <c r="AR108" s="103">
        <f>MAX(AJ108:AQ108)</f>
        <v>18</v>
      </c>
      <c r="AS108" s="100">
        <f>AR108*AS$5</f>
        <v>9</v>
      </c>
    </row>
    <row r="109" spans="1:50" ht="15.75" customHeight="1">
      <c r="A109" s="85">
        <f>A108+1</f>
        <v>103</v>
      </c>
      <c r="B109" s="86" t="s">
        <v>163</v>
      </c>
      <c r="C109" s="51" t="s">
        <v>86</v>
      </c>
      <c r="D109" s="87" t="s">
        <v>46</v>
      </c>
      <c r="E109" s="87" t="s">
        <v>47</v>
      </c>
      <c r="F109" s="88">
        <f>IF(G109&lt;1943,"L",IF(G109&lt;1948,"SM",IF(G109&lt;1958,"M",IF(G109&gt;2003,"J",""))))</f>
      </c>
      <c r="G109" s="87">
        <v>1960</v>
      </c>
      <c r="H109" s="89">
        <v>10</v>
      </c>
      <c r="I109" s="89">
        <f>IF(U109&lt;&gt;"",I$5-U109+1,"")</f>
      </c>
      <c r="J109" s="90"/>
      <c r="K109" s="91">
        <f>IF(V109&lt;&gt;"",(K$5-V109+1)*1.5,"")</f>
      </c>
      <c r="L109" s="92">
        <f>X109</f>
        <v>0</v>
      </c>
      <c r="M109" s="93">
        <f>Y109</f>
        <v>0</v>
      </c>
      <c r="N109" s="125"/>
      <c r="O109" s="94">
        <f>AI109</f>
        <v>5</v>
      </c>
      <c r="P109" s="93">
        <f>SUM(H109:K109)</f>
        <v>10</v>
      </c>
      <c r="Q109" s="95">
        <f>SUM(H109:K109)+MAX(M109,AS109)</f>
        <v>25</v>
      </c>
      <c r="R109" s="96">
        <f>Q109+MAX(S109,T109)</f>
        <v>28</v>
      </c>
      <c r="S109" s="97">
        <f>IF(L109&gt;0,3,0)</f>
        <v>0</v>
      </c>
      <c r="T109" s="97">
        <f>IF(P109&gt;0,3,0)</f>
        <v>3</v>
      </c>
      <c r="U109" s="90"/>
      <c r="V109" s="90"/>
      <c r="W109" s="98">
        <v>0</v>
      </c>
      <c r="X109" s="99"/>
      <c r="Y109" s="100">
        <f>X109*Y$5</f>
        <v>0</v>
      </c>
      <c r="Z109" s="101"/>
      <c r="AA109" s="99"/>
      <c r="AB109" s="90"/>
      <c r="AC109" s="99"/>
      <c r="AD109" s="107"/>
      <c r="AE109" s="99"/>
      <c r="AF109" s="99"/>
      <c r="AG109" s="102">
        <v>10</v>
      </c>
      <c r="AH109" s="103">
        <f>MAX(Z109:AG109)</f>
        <v>10</v>
      </c>
      <c r="AI109" s="100">
        <f>AH109*AI$5</f>
        <v>5</v>
      </c>
      <c r="AJ109" s="101"/>
      <c r="AK109" s="102">
        <f>AA109*AK$3</f>
        <v>0</v>
      </c>
      <c r="AL109" s="102">
        <f>AB109*AL$3</f>
        <v>0</v>
      </c>
      <c r="AM109" s="102">
        <f>AC109*AM$3</f>
        <v>0</v>
      </c>
      <c r="AN109" s="102">
        <f>AD109*AN$3</f>
        <v>0</v>
      </c>
      <c r="AO109" s="102">
        <f>AE109*AO$3</f>
        <v>0</v>
      </c>
      <c r="AP109" s="102">
        <f>AF109*AP$3</f>
        <v>0</v>
      </c>
      <c r="AQ109" s="102">
        <f>AG109*AQ$3</f>
        <v>30</v>
      </c>
      <c r="AR109" s="103">
        <f>MAX(AJ109:AQ109)</f>
        <v>30</v>
      </c>
      <c r="AS109" s="100">
        <f>AR109*AS$5</f>
        <v>15</v>
      </c>
      <c r="AT109" s="104"/>
      <c r="AU109" s="104"/>
      <c r="AV109" s="108"/>
      <c r="AW109" s="108"/>
      <c r="AX109" s="108"/>
    </row>
    <row r="110" spans="1:45" s="104" customFormat="1" ht="15" customHeight="1">
      <c r="A110" s="85">
        <f>A109+1</f>
        <v>104</v>
      </c>
      <c r="B110" s="86" t="s">
        <v>164</v>
      </c>
      <c r="C110" s="51" t="s">
        <v>52</v>
      </c>
      <c r="D110" s="87" t="s">
        <v>46</v>
      </c>
      <c r="E110" s="87" t="s">
        <v>47</v>
      </c>
      <c r="F110" s="88" t="str">
        <f>IF(G110&lt;1943,"L",IF(G110&lt;1948,"SM",IF(G110&lt;1958,"M",IF(G110&gt;2003,"J",""))))</f>
        <v>M</v>
      </c>
      <c r="G110" s="87">
        <v>1951</v>
      </c>
      <c r="H110" s="89"/>
      <c r="I110" s="89">
        <f>IF(U110&lt;&gt;"",I$5-U110+1,"")</f>
      </c>
      <c r="J110" s="90"/>
      <c r="K110" s="91">
        <f>IF(V110&lt;&gt;"",(K$5-V110+1)*1.5,"")</f>
      </c>
      <c r="L110" s="92">
        <f>X110</f>
        <v>0</v>
      </c>
      <c r="M110" s="93">
        <f>Y110</f>
        <v>0</v>
      </c>
      <c r="N110" s="94">
        <f>AH110</f>
        <v>25</v>
      </c>
      <c r="O110" s="94">
        <f>AI110</f>
        <v>12.5</v>
      </c>
      <c r="P110" s="93">
        <f>SUM(H110:K110)</f>
        <v>0</v>
      </c>
      <c r="Q110" s="95">
        <f>SUM(H110:K110)+MAX(M110,AS110)</f>
        <v>25</v>
      </c>
      <c r="R110" s="96">
        <f>Q110+MAX(S110,T110)</f>
        <v>25</v>
      </c>
      <c r="S110" s="97">
        <f>IF(L110&gt;0,3,0)</f>
        <v>0</v>
      </c>
      <c r="T110" s="97">
        <f>IF(P110&gt;0,3,0)</f>
        <v>0</v>
      </c>
      <c r="U110" s="90"/>
      <c r="V110" s="90"/>
      <c r="W110" s="98">
        <v>0</v>
      </c>
      <c r="X110" s="99">
        <f>IF(W110&gt;0,W$5-W110+1,0)</f>
        <v>0</v>
      </c>
      <c r="Y110" s="100">
        <f>X110*Y$5</f>
        <v>0</v>
      </c>
      <c r="Z110" s="101"/>
      <c r="AA110" s="99"/>
      <c r="AB110" s="90"/>
      <c r="AC110" s="99">
        <v>25</v>
      </c>
      <c r="AD110" s="110"/>
      <c r="AE110" s="99"/>
      <c r="AF110" s="99"/>
      <c r="AG110" s="102"/>
      <c r="AH110" s="103">
        <f>MAX(Z110:AG110)</f>
        <v>25</v>
      </c>
      <c r="AI110" s="100">
        <f>AH110*AI$5</f>
        <v>12.5</v>
      </c>
      <c r="AJ110" s="101"/>
      <c r="AK110" s="102">
        <f>AA110*AK$3</f>
        <v>0</v>
      </c>
      <c r="AL110" s="102">
        <f>AB110*AL$3</f>
        <v>0</v>
      </c>
      <c r="AM110" s="102">
        <f>AC110*AM$3</f>
        <v>50</v>
      </c>
      <c r="AN110" s="102">
        <f>AD110*AN$3</f>
        <v>0</v>
      </c>
      <c r="AO110" s="102">
        <f>AE110*AO$3</f>
        <v>0</v>
      </c>
      <c r="AP110" s="102">
        <f>AF110*AP$3</f>
        <v>0</v>
      </c>
      <c r="AQ110" s="102">
        <f>AG110*AQ$3</f>
        <v>0</v>
      </c>
      <c r="AR110" s="103">
        <f>MAX(AJ110:AQ110)</f>
        <v>50</v>
      </c>
      <c r="AS110" s="100">
        <f>AR110*AS$5</f>
        <v>25</v>
      </c>
    </row>
    <row r="111" spans="1:45" s="104" customFormat="1" ht="15.75" customHeight="1">
      <c r="A111" s="85">
        <f>A110+1</f>
        <v>105</v>
      </c>
      <c r="B111" s="86" t="s">
        <v>165</v>
      </c>
      <c r="C111" s="51" t="s">
        <v>45</v>
      </c>
      <c r="D111" s="87" t="s">
        <v>46</v>
      </c>
      <c r="E111" s="87" t="s">
        <v>47</v>
      </c>
      <c r="F111" s="88" t="str">
        <f>IF(G111&lt;1943,"L",IF(G111&lt;1948,"SM",IF(G111&lt;1958,"M",IF(G111&gt;2003,"J",""))))</f>
        <v>M</v>
      </c>
      <c r="G111" s="87">
        <v>1948</v>
      </c>
      <c r="H111" s="89"/>
      <c r="I111" s="89">
        <f>IF(U111&lt;&gt;"",I$5-U111+1,"")</f>
        <v>11</v>
      </c>
      <c r="J111" s="90"/>
      <c r="K111" s="91">
        <f>IF(V111&lt;&gt;"",(K$5-V111+1)*1.5,"")</f>
      </c>
      <c r="L111" s="92">
        <f>X111</f>
        <v>0</v>
      </c>
      <c r="M111" s="93">
        <f>Y111</f>
        <v>0</v>
      </c>
      <c r="N111" s="94">
        <f>AH111</f>
        <v>27</v>
      </c>
      <c r="O111" s="94">
        <f>AI111</f>
        <v>13.5</v>
      </c>
      <c r="P111" s="93">
        <f>SUM(H111:K111)</f>
        <v>11</v>
      </c>
      <c r="Q111" s="95">
        <f>SUM(H111:K111)+MAX(M111,AS111)</f>
        <v>24.5</v>
      </c>
      <c r="R111" s="96">
        <f>Q111+MAX(S111,T111)</f>
        <v>27.5</v>
      </c>
      <c r="S111" s="97">
        <f>IF(L111&gt;0,3,0)</f>
        <v>0</v>
      </c>
      <c r="T111" s="97">
        <f>IF(P111&gt;0,3,0)</f>
        <v>3</v>
      </c>
      <c r="U111" s="90">
        <v>72</v>
      </c>
      <c r="V111" s="90"/>
      <c r="W111" s="98">
        <v>0</v>
      </c>
      <c r="X111" s="99"/>
      <c r="Y111" s="100">
        <f>X111*Y$5</f>
        <v>0</v>
      </c>
      <c r="Z111" s="101"/>
      <c r="AA111" s="99">
        <v>27</v>
      </c>
      <c r="AB111" s="90"/>
      <c r="AC111" s="99"/>
      <c r="AD111" s="110"/>
      <c r="AE111" s="99"/>
      <c r="AF111" s="99"/>
      <c r="AG111" s="102"/>
      <c r="AH111" s="103">
        <f>MAX(Z111:AG111)</f>
        <v>27</v>
      </c>
      <c r="AI111" s="100">
        <f>AH111*AI$5</f>
        <v>13.5</v>
      </c>
      <c r="AJ111" s="101"/>
      <c r="AK111" s="102">
        <f>AA111*AK$3</f>
        <v>27</v>
      </c>
      <c r="AL111" s="102">
        <f>AB111*AL$3</f>
        <v>0</v>
      </c>
      <c r="AM111" s="102">
        <f>AC111*AM$3</f>
        <v>0</v>
      </c>
      <c r="AN111" s="102">
        <f>AD111*AN$3</f>
        <v>0</v>
      </c>
      <c r="AO111" s="102">
        <f>AE111*AO$3</f>
        <v>0</v>
      </c>
      <c r="AP111" s="102">
        <f>AF111*AP$3</f>
        <v>0</v>
      </c>
      <c r="AQ111" s="102">
        <f>AG111*AQ$3</f>
        <v>0</v>
      </c>
      <c r="AR111" s="103">
        <f>MAX(AJ111:AQ111)</f>
        <v>27</v>
      </c>
      <c r="AS111" s="100">
        <f>AR111*AS$5</f>
        <v>13.5</v>
      </c>
    </row>
    <row r="112" spans="1:45" s="104" customFormat="1" ht="15.75" customHeight="1">
      <c r="A112" s="85">
        <f>A111+1</f>
        <v>106</v>
      </c>
      <c r="B112" s="86" t="s">
        <v>166</v>
      </c>
      <c r="C112" s="51" t="s">
        <v>52</v>
      </c>
      <c r="D112" s="87" t="s">
        <v>46</v>
      </c>
      <c r="E112" s="87" t="s">
        <v>47</v>
      </c>
      <c r="F112" s="88">
        <f>IF(G112&lt;1942,"L",IF(G112&lt;1947,"SM",IF(G112&lt;1957,"M",IF(G112&gt;2002,"J",""))))</f>
      </c>
      <c r="G112" s="87">
        <v>1974</v>
      </c>
      <c r="H112" s="89">
        <v>5</v>
      </c>
      <c r="I112" s="89">
        <f>IF(U112&lt;&gt;"",I$5-U112+1,"")</f>
      </c>
      <c r="J112" s="90">
        <v>1</v>
      </c>
      <c r="K112" s="91">
        <f>IF(V112&lt;&gt;"",(K$5-V112+1)*1.5,"")</f>
        <v>15</v>
      </c>
      <c r="L112" s="92">
        <f>X112</f>
        <v>0</v>
      </c>
      <c r="M112" s="93">
        <f>Y112</f>
        <v>0</v>
      </c>
      <c r="N112" s="125"/>
      <c r="O112" s="94">
        <f>AI112</f>
        <v>3</v>
      </c>
      <c r="P112" s="93">
        <f>SUM(H112:K112)</f>
        <v>21</v>
      </c>
      <c r="Q112" s="95">
        <f>SUM(H112:K112)+MAX(M112,AS112)</f>
        <v>24</v>
      </c>
      <c r="R112" s="96">
        <f>Q112+MAX(S112,T112)</f>
        <v>27</v>
      </c>
      <c r="S112" s="97">
        <f>IF(L112&gt;0,3,0)</f>
        <v>0</v>
      </c>
      <c r="T112" s="97">
        <f>IF(P112&gt;0,3,0)</f>
        <v>3</v>
      </c>
      <c r="U112" s="90"/>
      <c r="V112" s="90">
        <v>63</v>
      </c>
      <c r="W112" s="98">
        <v>0</v>
      </c>
      <c r="X112" s="99">
        <f>IF(W112&gt;0,W$5-W112+1,0)</f>
        <v>0</v>
      </c>
      <c r="Y112" s="100">
        <f>X112*Y$5</f>
        <v>0</v>
      </c>
      <c r="Z112" s="101"/>
      <c r="AA112" s="99"/>
      <c r="AB112" s="90"/>
      <c r="AC112" s="99"/>
      <c r="AD112" s="107">
        <v>6</v>
      </c>
      <c r="AE112" s="99"/>
      <c r="AF112" s="99"/>
      <c r="AG112" s="102"/>
      <c r="AH112" s="103">
        <f>MAX(Z112:AG112)</f>
        <v>6</v>
      </c>
      <c r="AI112" s="100">
        <f>AH112*AI$5</f>
        <v>3</v>
      </c>
      <c r="AJ112" s="101"/>
      <c r="AK112" s="102">
        <f>AA112*AK$3</f>
        <v>0</v>
      </c>
      <c r="AL112" s="102">
        <f>AB112*AL$3</f>
        <v>0</v>
      </c>
      <c r="AM112" s="102">
        <f>AC112*AM$3</f>
        <v>0</v>
      </c>
      <c r="AN112" s="102">
        <f>AD112*AN$3</f>
        <v>6</v>
      </c>
      <c r="AO112" s="102">
        <f>AE112*AO$3</f>
        <v>0</v>
      </c>
      <c r="AP112" s="102">
        <f>AF112*AP$3</f>
        <v>0</v>
      </c>
      <c r="AQ112" s="102">
        <f>AG112*AQ$3</f>
        <v>0</v>
      </c>
      <c r="AR112" s="103">
        <f>MAX(AJ112:AQ112)</f>
        <v>6</v>
      </c>
      <c r="AS112" s="100">
        <f>AR112*AS$5</f>
        <v>3</v>
      </c>
    </row>
    <row r="113" spans="1:45" s="104" customFormat="1" ht="15.75" customHeight="1">
      <c r="A113" s="85">
        <f>A112+1</f>
        <v>107</v>
      </c>
      <c r="B113" s="86" t="s">
        <v>167</v>
      </c>
      <c r="C113" s="51" t="s">
        <v>56</v>
      </c>
      <c r="D113" s="87" t="s">
        <v>46</v>
      </c>
      <c r="E113" s="87" t="s">
        <v>47</v>
      </c>
      <c r="F113" s="88">
        <f>IF(G113&lt;1943,"L",IF(G113&lt;1948,"SM",IF(G113&lt;1958,"M",IF(G113&gt;2003,"J",""))))</f>
      </c>
      <c r="G113" s="87">
        <v>1969</v>
      </c>
      <c r="H113" s="89"/>
      <c r="I113" s="89">
        <f>IF(U113&lt;&gt;"",I$5-U113+1,"")</f>
      </c>
      <c r="J113" s="90"/>
      <c r="K113" s="91">
        <f>IF(V113&lt;&gt;"",(K$5-V113+1)*1.5,"")</f>
      </c>
      <c r="L113" s="92">
        <f>X113</f>
        <v>0</v>
      </c>
      <c r="M113" s="93">
        <f>Y113</f>
        <v>0</v>
      </c>
      <c r="N113" s="94">
        <f>AH113</f>
        <v>48</v>
      </c>
      <c r="O113" s="94">
        <f>AI113</f>
        <v>24</v>
      </c>
      <c r="P113" s="93">
        <f>SUM(H113:K113)</f>
        <v>0</v>
      </c>
      <c r="Q113" s="95">
        <f>SUM(H113:K113)+MAX(M113,AS113)</f>
        <v>24</v>
      </c>
      <c r="R113" s="96">
        <f>Q113+MAX(S113,T113)</f>
        <v>24</v>
      </c>
      <c r="S113" s="97">
        <f>IF(L113&gt;0,3,0)</f>
        <v>0</v>
      </c>
      <c r="T113" s="97">
        <f>IF(P113&gt;0,3,0)</f>
        <v>0</v>
      </c>
      <c r="U113" s="90"/>
      <c r="V113" s="90"/>
      <c r="W113" s="98">
        <v>0</v>
      </c>
      <c r="X113" s="99">
        <f>IF(W113&gt;0,W$5-W113+1,0)</f>
        <v>0</v>
      </c>
      <c r="Y113" s="100">
        <f>X113*Y$5</f>
        <v>0</v>
      </c>
      <c r="Z113" s="101"/>
      <c r="AA113" s="99"/>
      <c r="AB113" s="90"/>
      <c r="AC113" s="99"/>
      <c r="AD113" s="99">
        <v>48</v>
      </c>
      <c r="AE113" s="99"/>
      <c r="AF113" s="99"/>
      <c r="AG113" s="102"/>
      <c r="AH113" s="103">
        <f>MAX(Z113:AG113)</f>
        <v>48</v>
      </c>
      <c r="AI113" s="100">
        <f>AH113*AI$5</f>
        <v>24</v>
      </c>
      <c r="AJ113" s="101"/>
      <c r="AK113" s="102">
        <f>AA113*AK$3</f>
        <v>0</v>
      </c>
      <c r="AL113" s="102">
        <f>AB113*AL$3</f>
        <v>0</v>
      </c>
      <c r="AM113" s="102">
        <f>AC113*AM$3</f>
        <v>0</v>
      </c>
      <c r="AN113" s="102">
        <f>AD113*AN$3</f>
        <v>48</v>
      </c>
      <c r="AO113" s="102">
        <f>AE113*AO$3</f>
        <v>0</v>
      </c>
      <c r="AP113" s="102">
        <f>AF113*AP$3</f>
        <v>0</v>
      </c>
      <c r="AQ113" s="102">
        <f>AG113*AQ$3</f>
        <v>0</v>
      </c>
      <c r="AR113" s="103">
        <f>MAX(AJ113:AQ113)</f>
        <v>48</v>
      </c>
      <c r="AS113" s="100">
        <f>AR113*AS$5</f>
        <v>24</v>
      </c>
    </row>
    <row r="114" spans="1:50" s="104" customFormat="1" ht="15.75" customHeight="1">
      <c r="A114" s="85">
        <f>A113+1</f>
        <v>108</v>
      </c>
      <c r="B114" s="86" t="s">
        <v>168</v>
      </c>
      <c r="C114" s="51" t="s">
        <v>52</v>
      </c>
      <c r="D114" s="87" t="s">
        <v>46</v>
      </c>
      <c r="E114" s="87" t="s">
        <v>47</v>
      </c>
      <c r="F114" s="88" t="str">
        <f>IF(G114&lt;1942,"L",IF(G114&lt;1947,"SM",IF(G114&lt;1957,"M",IF(G114&gt;2002,"J",""))))</f>
        <v>M</v>
      </c>
      <c r="G114" s="87">
        <v>1950</v>
      </c>
      <c r="H114" s="89"/>
      <c r="I114" s="89">
        <f>IF(U114&lt;&gt;"",I$5-U114+1,"")</f>
      </c>
      <c r="J114" s="90"/>
      <c r="K114" s="91">
        <f>IF(V114&lt;&gt;"",(K$5-V114+1)*1.5,"")</f>
        <v>10.5</v>
      </c>
      <c r="L114" s="92">
        <f>X114</f>
        <v>0</v>
      </c>
      <c r="M114" s="93">
        <f>Y114</f>
        <v>0</v>
      </c>
      <c r="N114" s="125"/>
      <c r="O114" s="94">
        <f>AI114</f>
        <v>6.5</v>
      </c>
      <c r="P114" s="93">
        <f>SUM(H114:K114)</f>
        <v>10.5</v>
      </c>
      <c r="Q114" s="95">
        <f>SUM(H114:K114)+MAX(M114,AS114)</f>
        <v>23.5</v>
      </c>
      <c r="R114" s="96">
        <f>Q114+MAX(S114,T114)</f>
        <v>26.5</v>
      </c>
      <c r="S114" s="97">
        <f>IF(L114&gt;0,3,0)</f>
        <v>0</v>
      </c>
      <c r="T114" s="97">
        <f>IF(P114&gt;0,3,0)</f>
        <v>3</v>
      </c>
      <c r="U114" s="90"/>
      <c r="V114" s="90">
        <v>66</v>
      </c>
      <c r="W114" s="98">
        <v>0</v>
      </c>
      <c r="X114" s="99">
        <f>IF(W114&gt;0,W$5-W114+1,0)</f>
        <v>0</v>
      </c>
      <c r="Y114" s="100">
        <f>X114*Y$5</f>
        <v>0</v>
      </c>
      <c r="Z114" s="101"/>
      <c r="AA114" s="99"/>
      <c r="AB114" s="90"/>
      <c r="AC114" s="99">
        <v>13</v>
      </c>
      <c r="AD114" s="107"/>
      <c r="AE114" s="99"/>
      <c r="AF114" s="99"/>
      <c r="AG114" s="102"/>
      <c r="AH114" s="103">
        <f>MAX(Z114:AG114)</f>
        <v>13</v>
      </c>
      <c r="AI114" s="100">
        <f>AH114*AI$5</f>
        <v>6.5</v>
      </c>
      <c r="AJ114" s="101"/>
      <c r="AK114" s="102">
        <f>AA114*AK$3</f>
        <v>0</v>
      </c>
      <c r="AL114" s="102">
        <f>AB114*AL$3</f>
        <v>0</v>
      </c>
      <c r="AM114" s="102">
        <f>AC114*AM$3</f>
        <v>26</v>
      </c>
      <c r="AN114" s="102">
        <f>AD114*AN$3</f>
        <v>0</v>
      </c>
      <c r="AO114" s="102">
        <f>AE114*AO$3</f>
        <v>0</v>
      </c>
      <c r="AP114" s="102">
        <f>AF114*AP$3</f>
        <v>0</v>
      </c>
      <c r="AQ114" s="102">
        <f>AG114*AQ$3</f>
        <v>0</v>
      </c>
      <c r="AR114" s="103">
        <f>MAX(AJ114:AQ114)</f>
        <v>26</v>
      </c>
      <c r="AS114" s="100">
        <f>AR114*AS$5</f>
        <v>13</v>
      </c>
      <c r="AV114" s="2"/>
      <c r="AW114" s="2"/>
      <c r="AX114" s="2"/>
    </row>
    <row r="115" spans="1:45" s="104" customFormat="1" ht="15.75" customHeight="1">
      <c r="A115" s="85">
        <f>A114+1</f>
        <v>109</v>
      </c>
      <c r="B115" s="127" t="s">
        <v>169</v>
      </c>
      <c r="C115" s="51" t="s">
        <v>133</v>
      </c>
      <c r="D115" s="50" t="s">
        <v>158</v>
      </c>
      <c r="E115" s="87" t="s">
        <v>47</v>
      </c>
      <c r="F115" s="88">
        <f>IF(G115&lt;1942,"L",IF(G115&lt;1947,"SM",IF(G115&lt;1957,"M",IF(G115&gt;2002,"J",""))))</f>
      </c>
      <c r="G115" s="111">
        <v>1959</v>
      </c>
      <c r="H115" s="89"/>
      <c r="I115" s="89">
        <f>IF(U115&lt;&gt;"",I$5-U115+1,"")</f>
        <v>23</v>
      </c>
      <c r="J115" s="112"/>
      <c r="K115" s="91">
        <f>IF(V115&lt;&gt;"",(K$5-V115+1)*1.5,"")</f>
      </c>
      <c r="L115" s="92">
        <f>X115</f>
        <v>0</v>
      </c>
      <c r="M115" s="93">
        <f>Y115</f>
        <v>0</v>
      </c>
      <c r="N115" s="94">
        <f>AH115</f>
        <v>0</v>
      </c>
      <c r="O115" s="94">
        <f>AI115</f>
        <v>0</v>
      </c>
      <c r="P115" s="93">
        <f>SUM(H115:K115)</f>
        <v>23</v>
      </c>
      <c r="Q115" s="95">
        <f>SUM(H115:K115)+MAX(M115,AS115)</f>
        <v>23</v>
      </c>
      <c r="R115" s="96">
        <f>Q115+MAX(S115,T115)</f>
        <v>26</v>
      </c>
      <c r="S115" s="97">
        <f>IF(L115&gt;0,3,0)</f>
        <v>0</v>
      </c>
      <c r="T115" s="97">
        <f>IF(P115&gt;0,3,0)</f>
        <v>3</v>
      </c>
      <c r="U115" s="90">
        <v>60</v>
      </c>
      <c r="V115" s="90"/>
      <c r="W115" s="98">
        <v>0</v>
      </c>
      <c r="X115" s="99"/>
      <c r="Y115" s="100">
        <f>X115*Y$5</f>
        <v>0</v>
      </c>
      <c r="Z115" s="101"/>
      <c r="AA115" s="99"/>
      <c r="AB115" s="90"/>
      <c r="AC115" s="99"/>
      <c r="AD115" s="110"/>
      <c r="AE115" s="99"/>
      <c r="AF115" s="99"/>
      <c r="AG115" s="102"/>
      <c r="AH115" s="103">
        <f>MAX(Z115:AG115)</f>
        <v>0</v>
      </c>
      <c r="AI115" s="100">
        <f>AH115*AI$5</f>
        <v>0</v>
      </c>
      <c r="AJ115" s="101"/>
      <c r="AK115" s="102">
        <f>AA115*AK$3</f>
        <v>0</v>
      </c>
      <c r="AL115" s="102">
        <f>AB115*AL$3</f>
        <v>0</v>
      </c>
      <c r="AM115" s="102">
        <f>AC115*AM$3</f>
        <v>0</v>
      </c>
      <c r="AN115" s="102">
        <f>AD115*AN$3</f>
        <v>0</v>
      </c>
      <c r="AO115" s="102">
        <f>AE115*AO$3</f>
        <v>0</v>
      </c>
      <c r="AP115" s="102">
        <f>AF115*AP$3</f>
        <v>0</v>
      </c>
      <c r="AQ115" s="102">
        <f>AG115*AQ$3</f>
        <v>0</v>
      </c>
      <c r="AR115" s="103">
        <f>MAX(AJ115:AQ115)</f>
        <v>0</v>
      </c>
      <c r="AS115" s="100">
        <f>AR115*AS$5</f>
        <v>0</v>
      </c>
    </row>
    <row r="116" spans="1:45" s="104" customFormat="1" ht="15.75" customHeight="1">
      <c r="A116" s="85">
        <f>A115+1</f>
        <v>110</v>
      </c>
      <c r="B116" s="86" t="s">
        <v>170</v>
      </c>
      <c r="C116" s="51" t="s">
        <v>52</v>
      </c>
      <c r="D116" s="87" t="s">
        <v>46</v>
      </c>
      <c r="E116" s="87" t="s">
        <v>47</v>
      </c>
      <c r="F116" s="88" t="str">
        <f>IF(G116&lt;1942,"L",IF(G116&lt;1947,"SM",IF(G116&lt;1957,"M",IF(G116&gt;2002,"J",""))))</f>
        <v>M</v>
      </c>
      <c r="G116" s="87">
        <v>1950</v>
      </c>
      <c r="H116" s="89"/>
      <c r="I116" s="89">
        <f>IF(U116&lt;&gt;"",I$5-U116+1,"")</f>
      </c>
      <c r="J116" s="90"/>
      <c r="K116" s="91">
        <f>IF(V116&lt;&gt;"",(K$5-V116+1)*1.5,"")</f>
        <v>22.5</v>
      </c>
      <c r="L116" s="92">
        <f>X116</f>
        <v>0</v>
      </c>
      <c r="M116" s="93">
        <f>Y116</f>
        <v>0</v>
      </c>
      <c r="N116" s="125"/>
      <c r="O116" s="94">
        <f>AI116</f>
        <v>0</v>
      </c>
      <c r="P116" s="93">
        <f>SUM(H116:K116)</f>
        <v>22.5</v>
      </c>
      <c r="Q116" s="95">
        <f>SUM(H116:K116)+MAX(M116,AS116)</f>
        <v>22.5</v>
      </c>
      <c r="R116" s="96">
        <f>Q116+MAX(S116,T116)</f>
        <v>25.5</v>
      </c>
      <c r="S116" s="97">
        <f>IF(L116&gt;0,3,0)</f>
        <v>0</v>
      </c>
      <c r="T116" s="97">
        <f>IF(P116&gt;0,3,0)</f>
        <v>3</v>
      </c>
      <c r="U116" s="90"/>
      <c r="V116" s="90">
        <v>58</v>
      </c>
      <c r="W116" s="98">
        <v>0</v>
      </c>
      <c r="X116" s="99">
        <f>IF(W116&gt;0,W$5-W116+1,0)</f>
        <v>0</v>
      </c>
      <c r="Y116" s="100">
        <f>X116*Y$5</f>
        <v>0</v>
      </c>
      <c r="Z116" s="101"/>
      <c r="AA116" s="99"/>
      <c r="AB116" s="90"/>
      <c r="AC116" s="99"/>
      <c r="AD116" s="107"/>
      <c r="AE116" s="99"/>
      <c r="AF116" s="99"/>
      <c r="AG116" s="102"/>
      <c r="AH116" s="103">
        <f>MAX(Z116:AG116)</f>
        <v>0</v>
      </c>
      <c r="AI116" s="100">
        <f>AH116*AI$5</f>
        <v>0</v>
      </c>
      <c r="AJ116" s="101"/>
      <c r="AK116" s="102">
        <f>AA116*AK$3</f>
        <v>0</v>
      </c>
      <c r="AL116" s="102">
        <f>AB116*AL$3</f>
        <v>0</v>
      </c>
      <c r="AM116" s="102">
        <f>AC116*AM$3</f>
        <v>0</v>
      </c>
      <c r="AN116" s="102">
        <f>AD116*AN$3</f>
        <v>0</v>
      </c>
      <c r="AO116" s="102">
        <f>AE116*AO$3</f>
        <v>0</v>
      </c>
      <c r="AP116" s="102">
        <f>AF116*AP$3</f>
        <v>0</v>
      </c>
      <c r="AQ116" s="102">
        <f>AG116*AQ$3</f>
        <v>0</v>
      </c>
      <c r="AR116" s="103">
        <f>MAX(AJ116:AQ116)</f>
        <v>0</v>
      </c>
      <c r="AS116" s="100">
        <f>AR116*AS$5</f>
        <v>0</v>
      </c>
    </row>
    <row r="117" spans="1:47" s="108" customFormat="1" ht="15.75" customHeight="1">
      <c r="A117" s="85">
        <f>A116+1</f>
        <v>111</v>
      </c>
      <c r="B117" s="86" t="s">
        <v>171</v>
      </c>
      <c r="C117" s="51" t="s">
        <v>52</v>
      </c>
      <c r="D117" s="87" t="s">
        <v>46</v>
      </c>
      <c r="E117" s="87" t="s">
        <v>47</v>
      </c>
      <c r="F117" s="88" t="str">
        <f>IF(G117&lt;1943,"L",IF(G117&lt;1948,"SM",IF(G117&lt;1958,"M",IF(G117&gt;2003,"J",""))))</f>
        <v>M</v>
      </c>
      <c r="G117" s="87">
        <v>1956</v>
      </c>
      <c r="H117" s="89">
        <v>9</v>
      </c>
      <c r="I117" s="89">
        <f>IF(U117&lt;&gt;"",I$5-U117+1,"")</f>
      </c>
      <c r="J117" s="90"/>
      <c r="K117" s="91">
        <f>IF(V117&lt;&gt;"",(K$5-V117+1)*1.5,"")</f>
        <v>13.5</v>
      </c>
      <c r="L117" s="92">
        <f>X117</f>
        <v>0</v>
      </c>
      <c r="M117" s="93">
        <f>Y117</f>
        <v>0</v>
      </c>
      <c r="N117" s="94">
        <f>AH117</f>
        <v>0</v>
      </c>
      <c r="O117" s="94">
        <f>AI117</f>
        <v>0</v>
      </c>
      <c r="P117" s="93">
        <f>SUM(H117:K117)</f>
        <v>22.5</v>
      </c>
      <c r="Q117" s="95">
        <f>SUM(H117:K117)+MAX(M117,AS117)</f>
        <v>22.5</v>
      </c>
      <c r="R117" s="96">
        <f>Q117+MAX(S117,T117)</f>
        <v>25.5</v>
      </c>
      <c r="S117" s="97">
        <f>IF(L117&gt;0,3,0)</f>
        <v>0</v>
      </c>
      <c r="T117" s="97">
        <f>IF(P117&gt;0,3,0)</f>
        <v>3</v>
      </c>
      <c r="U117" s="90"/>
      <c r="V117" s="90">
        <v>64</v>
      </c>
      <c r="W117" s="98">
        <v>0</v>
      </c>
      <c r="X117" s="99">
        <f>IF(W117&gt;0,W$5-W117+1,0)</f>
        <v>0</v>
      </c>
      <c r="Y117" s="100">
        <f>X117*Y$5</f>
        <v>0</v>
      </c>
      <c r="Z117" s="101"/>
      <c r="AA117" s="99"/>
      <c r="AB117" s="90"/>
      <c r="AC117" s="99"/>
      <c r="AD117" s="110"/>
      <c r="AE117" s="99"/>
      <c r="AF117" s="99"/>
      <c r="AG117" s="102"/>
      <c r="AH117" s="103">
        <f>MAX(Z117:AG117)</f>
        <v>0</v>
      </c>
      <c r="AI117" s="100">
        <f>AH117*AI$5</f>
        <v>0</v>
      </c>
      <c r="AJ117" s="101"/>
      <c r="AK117" s="102">
        <f>AA117*AK$3</f>
        <v>0</v>
      </c>
      <c r="AL117" s="102">
        <f>AB117*AL$3</f>
        <v>0</v>
      </c>
      <c r="AM117" s="102">
        <f>AC117*AM$3</f>
        <v>0</v>
      </c>
      <c r="AN117" s="102">
        <f>AD117*AN$3</f>
        <v>0</v>
      </c>
      <c r="AO117" s="102">
        <f>AE117*AO$3</f>
        <v>0</v>
      </c>
      <c r="AP117" s="102">
        <f>AF117*AP$3</f>
        <v>0</v>
      </c>
      <c r="AQ117" s="102">
        <f>AG117*AQ$3</f>
        <v>0</v>
      </c>
      <c r="AR117" s="103">
        <f>MAX(AJ117:AQ117)</f>
        <v>0</v>
      </c>
      <c r="AS117" s="100">
        <f>AR117*AS$5</f>
        <v>0</v>
      </c>
      <c r="AT117" s="104"/>
      <c r="AU117" s="104"/>
    </row>
    <row r="118" spans="1:45" s="104" customFormat="1" ht="15.75" customHeight="1">
      <c r="A118" s="85">
        <f>A117+1</f>
        <v>112</v>
      </c>
      <c r="B118" s="86" t="s">
        <v>172</v>
      </c>
      <c r="C118" s="51" t="s">
        <v>52</v>
      </c>
      <c r="D118" s="87" t="s">
        <v>46</v>
      </c>
      <c r="E118" s="87" t="s">
        <v>47</v>
      </c>
      <c r="F118" s="88" t="str">
        <f>IF(G118&lt;1943,"L",IF(G118&lt;1948,"SM",IF(G118&lt;1958,"M",IF(G118&gt;2003,"J",""))))</f>
        <v>M</v>
      </c>
      <c r="G118" s="87">
        <v>1949</v>
      </c>
      <c r="H118" s="89"/>
      <c r="I118" s="89">
        <f>IF(U118&lt;&gt;"",I$5-U118+1,"")</f>
      </c>
      <c r="J118" s="90"/>
      <c r="K118" s="91">
        <f>IF(V118&lt;&gt;"",(K$5-V118+1)*1.5,"")</f>
      </c>
      <c r="L118" s="92">
        <f>X118</f>
        <v>0</v>
      </c>
      <c r="M118" s="93">
        <f>Y118</f>
        <v>0</v>
      </c>
      <c r="N118" s="94">
        <f>AH118</f>
        <v>22</v>
      </c>
      <c r="O118" s="94">
        <f>AI118</f>
        <v>11</v>
      </c>
      <c r="P118" s="93">
        <f>SUM(H118:K118)</f>
        <v>0</v>
      </c>
      <c r="Q118" s="95">
        <f>SUM(H118:K118)+MAX(M118,AS118)</f>
        <v>22</v>
      </c>
      <c r="R118" s="96">
        <f>Q118+MAX(S118,T118)</f>
        <v>22</v>
      </c>
      <c r="S118" s="97">
        <f>IF(L118&gt;0,3,0)</f>
        <v>0</v>
      </c>
      <c r="T118" s="97">
        <f>IF(P118&gt;0,3,0)</f>
        <v>0</v>
      </c>
      <c r="U118" s="90"/>
      <c r="V118" s="90"/>
      <c r="W118" s="98">
        <v>0</v>
      </c>
      <c r="X118" s="99"/>
      <c r="Y118" s="100">
        <f>X118*Y$5</f>
        <v>0</v>
      </c>
      <c r="Z118" s="101"/>
      <c r="AA118" s="99"/>
      <c r="AB118" s="90"/>
      <c r="AC118" s="99">
        <v>22</v>
      </c>
      <c r="AD118" s="110"/>
      <c r="AE118" s="99"/>
      <c r="AF118" s="99"/>
      <c r="AG118" s="102"/>
      <c r="AH118" s="103">
        <f>MAX(Z118:AG118)</f>
        <v>22</v>
      </c>
      <c r="AI118" s="100">
        <f>AH118*AI$5</f>
        <v>11</v>
      </c>
      <c r="AJ118" s="101"/>
      <c r="AK118" s="102">
        <f>AA118*AK$3</f>
        <v>0</v>
      </c>
      <c r="AL118" s="102">
        <f>AB118*AL$3</f>
        <v>0</v>
      </c>
      <c r="AM118" s="102">
        <f>AC118*AM$3</f>
        <v>44</v>
      </c>
      <c r="AN118" s="102">
        <f>AD118*AN$3</f>
        <v>0</v>
      </c>
      <c r="AO118" s="102">
        <f>AE118*AO$3</f>
        <v>0</v>
      </c>
      <c r="AP118" s="102">
        <f>AF118*AP$3</f>
        <v>0</v>
      </c>
      <c r="AQ118" s="102">
        <f>AG118*AQ$3</f>
        <v>0</v>
      </c>
      <c r="AR118" s="103">
        <f>MAX(AJ118:AQ118)</f>
        <v>44</v>
      </c>
      <c r="AS118" s="100">
        <f>AR118*AS$5</f>
        <v>22</v>
      </c>
    </row>
    <row r="119" spans="1:47" s="104" customFormat="1" ht="15.75" customHeight="1">
      <c r="A119" s="85">
        <f>A118+1</f>
        <v>113</v>
      </c>
      <c r="B119" s="86" t="s">
        <v>173</v>
      </c>
      <c r="C119" s="51" t="s">
        <v>45</v>
      </c>
      <c r="D119" s="87" t="s">
        <v>46</v>
      </c>
      <c r="E119" s="87" t="s">
        <v>47</v>
      </c>
      <c r="F119" s="88" t="str">
        <f>IF(G119&lt;1942,"L",IF(G119&lt;1947,"SM",IF(G119&lt;1957,"M",IF(G119&gt;2002,"J",""))))</f>
        <v>M</v>
      </c>
      <c r="G119" s="87">
        <v>1954</v>
      </c>
      <c r="H119" s="89"/>
      <c r="I119" s="89">
        <f>IF(U119&lt;&gt;"",I$5-U119+1,"")</f>
        <v>21</v>
      </c>
      <c r="J119" s="90"/>
      <c r="K119" s="91">
        <f>IF(V119&lt;&gt;"",(K$5-V119+1)*1.5,"")</f>
      </c>
      <c r="L119" s="92">
        <f>X119</f>
        <v>0</v>
      </c>
      <c r="M119" s="93">
        <f>Y119</f>
        <v>0</v>
      </c>
      <c r="N119" s="94">
        <f>AH119</f>
        <v>0</v>
      </c>
      <c r="O119" s="94">
        <f>AI119</f>
        <v>0</v>
      </c>
      <c r="P119" s="93">
        <f>SUM(H119:K119)</f>
        <v>21</v>
      </c>
      <c r="Q119" s="95">
        <f>SUM(H119:K119)+MAX(M119,AS119)</f>
        <v>21</v>
      </c>
      <c r="R119" s="96">
        <f>Q119+MAX(S119,T119)</f>
        <v>24</v>
      </c>
      <c r="S119" s="97">
        <f>IF(L119&gt;0,3,0)</f>
        <v>0</v>
      </c>
      <c r="T119" s="97">
        <f>IF(P119&gt;0,3,0)</f>
        <v>3</v>
      </c>
      <c r="U119" s="90">
        <v>62</v>
      </c>
      <c r="V119" s="90"/>
      <c r="W119" s="98">
        <v>0</v>
      </c>
      <c r="X119" s="99"/>
      <c r="Y119" s="100">
        <f>X119*Y$5</f>
        <v>0</v>
      </c>
      <c r="Z119" s="101"/>
      <c r="AA119" s="99"/>
      <c r="AB119" s="90"/>
      <c r="AC119" s="99"/>
      <c r="AD119" s="110"/>
      <c r="AE119" s="99"/>
      <c r="AF119" s="99"/>
      <c r="AG119" s="102"/>
      <c r="AH119" s="103">
        <f>MAX(Z119:AG119)</f>
        <v>0</v>
      </c>
      <c r="AI119" s="100">
        <f>AH119*AI$5</f>
        <v>0</v>
      </c>
      <c r="AJ119" s="101"/>
      <c r="AK119" s="102">
        <f>AA119*AK$3</f>
        <v>0</v>
      </c>
      <c r="AL119" s="102">
        <f>AB119*AL$3</f>
        <v>0</v>
      </c>
      <c r="AM119" s="102">
        <f>AC119*AM$3</f>
        <v>0</v>
      </c>
      <c r="AN119" s="102">
        <f>AD119*AN$3</f>
        <v>0</v>
      </c>
      <c r="AO119" s="102">
        <f>AE119*AO$3</f>
        <v>0</v>
      </c>
      <c r="AP119" s="102">
        <f>AF119*AP$3</f>
        <v>0</v>
      </c>
      <c r="AQ119" s="102">
        <f>AG119*AQ$3</f>
        <v>0</v>
      </c>
      <c r="AR119" s="103">
        <f>MAX(AJ119:AQ119)</f>
        <v>0</v>
      </c>
      <c r="AS119" s="100">
        <f>AR119*AS$5</f>
        <v>0</v>
      </c>
      <c r="AU119" s="2"/>
    </row>
    <row r="120" spans="1:45" s="104" customFormat="1" ht="15.75" customHeight="1">
      <c r="A120" s="85">
        <f>A119+1</f>
        <v>114</v>
      </c>
      <c r="B120" s="86" t="s">
        <v>174</v>
      </c>
      <c r="C120" s="51" t="s">
        <v>50</v>
      </c>
      <c r="D120" s="87" t="s">
        <v>46</v>
      </c>
      <c r="E120" s="87" t="s">
        <v>47</v>
      </c>
      <c r="F120" s="88">
        <f>IF(G120&lt;1943,"L",IF(G120&lt;1948,"SM",IF(G120&lt;1958,"M",IF(G120&gt;2003,"J",""))))</f>
      </c>
      <c r="G120" s="87">
        <v>1986</v>
      </c>
      <c r="H120" s="89"/>
      <c r="I120" s="89">
        <f>IF(U120&lt;&gt;"",I$5-U120+1,"")</f>
      </c>
      <c r="J120" s="90"/>
      <c r="K120" s="91">
        <f>IF(V120&lt;&gt;"",(K$5-V120+1)*1.5,"")</f>
      </c>
      <c r="L120" s="92">
        <f>X120</f>
        <v>0</v>
      </c>
      <c r="M120" s="93">
        <f>Y120</f>
        <v>0</v>
      </c>
      <c r="N120" s="94">
        <f>AH120</f>
        <v>42</v>
      </c>
      <c r="O120" s="94">
        <f>AI120</f>
        <v>21</v>
      </c>
      <c r="P120" s="93">
        <f>SUM(H120:K120)</f>
        <v>0</v>
      </c>
      <c r="Q120" s="95">
        <f>SUM(H120:K120)+MAX(M120,AS120)</f>
        <v>21</v>
      </c>
      <c r="R120" s="96">
        <f>Q120+MAX(S120,T120)</f>
        <v>21</v>
      </c>
      <c r="S120" s="97">
        <f>IF(L120&gt;0,3,0)</f>
        <v>0</v>
      </c>
      <c r="T120" s="97">
        <f>IF(P120&gt;0,3,0)</f>
        <v>0</v>
      </c>
      <c r="U120" s="90"/>
      <c r="V120" s="90"/>
      <c r="W120" s="98">
        <v>0</v>
      </c>
      <c r="X120" s="99">
        <f>IF(W120&gt;0,W$5-W120+1,0)</f>
        <v>0</v>
      </c>
      <c r="Y120" s="100">
        <f>X120*Y$5</f>
        <v>0</v>
      </c>
      <c r="Z120" s="101"/>
      <c r="AA120" s="99">
        <v>42</v>
      </c>
      <c r="AB120" s="90"/>
      <c r="AC120" s="99"/>
      <c r="AD120" s="110"/>
      <c r="AE120" s="99"/>
      <c r="AF120" s="99"/>
      <c r="AG120" s="102"/>
      <c r="AH120" s="103">
        <f>MAX(Z120:AG120)</f>
        <v>42</v>
      </c>
      <c r="AI120" s="100">
        <f>AH120*AI$5</f>
        <v>21</v>
      </c>
      <c r="AJ120" s="101"/>
      <c r="AK120" s="102">
        <f>AA120*AK$3</f>
        <v>42</v>
      </c>
      <c r="AL120" s="102">
        <f>AB120*AL$3</f>
        <v>0</v>
      </c>
      <c r="AM120" s="102">
        <f>AC120*AM$3</f>
        <v>0</v>
      </c>
      <c r="AN120" s="102">
        <f>AD120*AN$3</f>
        <v>0</v>
      </c>
      <c r="AO120" s="102">
        <f>AE120*AO$3</f>
        <v>0</v>
      </c>
      <c r="AP120" s="102">
        <f>AF120*AP$3</f>
        <v>0</v>
      </c>
      <c r="AQ120" s="102">
        <f>AG120*AQ$3</f>
        <v>0</v>
      </c>
      <c r="AR120" s="103">
        <f>MAX(AJ120:AQ120)</f>
        <v>42</v>
      </c>
      <c r="AS120" s="100">
        <f>AR120*AS$5</f>
        <v>21</v>
      </c>
    </row>
    <row r="121" spans="1:47" s="104" customFormat="1" ht="15.75" customHeight="1">
      <c r="A121" s="85">
        <f>A120+1</f>
        <v>115</v>
      </c>
      <c r="B121" s="86" t="s">
        <v>175</v>
      </c>
      <c r="C121" s="51" t="s">
        <v>86</v>
      </c>
      <c r="D121" s="87" t="s">
        <v>46</v>
      </c>
      <c r="E121" s="87" t="s">
        <v>47</v>
      </c>
      <c r="F121" s="88" t="str">
        <f>IF(G121&lt;1943,"L",IF(G121&lt;1948,"SM",IF(G121&lt;1958,"M",IF(G121&gt;2003,"J",""))))</f>
        <v>M</v>
      </c>
      <c r="G121" s="87">
        <v>1957</v>
      </c>
      <c r="H121" s="89">
        <v>7</v>
      </c>
      <c r="I121" s="89">
        <f>IF(U121&lt;&gt;"",I$5-U121+1,"")</f>
      </c>
      <c r="J121" s="90"/>
      <c r="K121" s="91">
        <f>IF(V121&lt;&gt;"",(K$5-V121+1)*1.5,"")</f>
      </c>
      <c r="L121" s="92">
        <f>X121</f>
        <v>0</v>
      </c>
      <c r="M121" s="93">
        <f>Y121</f>
        <v>0</v>
      </c>
      <c r="N121" s="125"/>
      <c r="O121" s="94">
        <f>AI121</f>
        <v>4</v>
      </c>
      <c r="P121" s="93">
        <f>SUM(H121:K121)</f>
        <v>7</v>
      </c>
      <c r="Q121" s="95">
        <f>SUM(H121:K121)+MAX(M121,AS121)</f>
        <v>19</v>
      </c>
      <c r="R121" s="96">
        <f>Q121+MAX(S121,T121)</f>
        <v>22</v>
      </c>
      <c r="S121" s="97">
        <f>IF(L121&gt;0,3,0)</f>
        <v>0</v>
      </c>
      <c r="T121" s="97">
        <f>IF(P121&gt;0,3,0)</f>
        <v>3</v>
      </c>
      <c r="U121" s="90"/>
      <c r="V121" s="90"/>
      <c r="W121" s="98">
        <v>0</v>
      </c>
      <c r="X121" s="99"/>
      <c r="Y121" s="100">
        <f>X121*Y$5</f>
        <v>0</v>
      </c>
      <c r="Z121" s="101"/>
      <c r="AA121" s="99"/>
      <c r="AB121" s="90"/>
      <c r="AC121" s="99"/>
      <c r="AD121" s="107"/>
      <c r="AE121" s="99"/>
      <c r="AF121" s="99"/>
      <c r="AG121" s="102">
        <v>8</v>
      </c>
      <c r="AH121" s="103">
        <f>MAX(Z121:AG121)</f>
        <v>8</v>
      </c>
      <c r="AI121" s="100">
        <f>AH121*AI$5</f>
        <v>4</v>
      </c>
      <c r="AJ121" s="101"/>
      <c r="AK121" s="102">
        <f>AA121*AK$3</f>
        <v>0</v>
      </c>
      <c r="AL121" s="102">
        <f>AB121*AL$3</f>
        <v>0</v>
      </c>
      <c r="AM121" s="102">
        <f>AC121*AM$3</f>
        <v>0</v>
      </c>
      <c r="AN121" s="102">
        <f>AD121*AN$3</f>
        <v>0</v>
      </c>
      <c r="AO121" s="102">
        <f>AE121*AO$3</f>
        <v>0</v>
      </c>
      <c r="AP121" s="102">
        <f>AF121*AP$3</f>
        <v>0</v>
      </c>
      <c r="AQ121" s="102">
        <f>AG121*AQ$3</f>
        <v>24</v>
      </c>
      <c r="AR121" s="103">
        <f>MAX(AJ121:AQ121)</f>
        <v>24</v>
      </c>
      <c r="AS121" s="100">
        <f>AR121*AS$5</f>
        <v>12</v>
      </c>
      <c r="AU121" s="72"/>
    </row>
    <row r="122" spans="1:45" s="104" customFormat="1" ht="15.75" customHeight="1">
      <c r="A122" s="85">
        <f>A121+1</f>
        <v>116</v>
      </c>
      <c r="B122" s="86" t="s">
        <v>176</v>
      </c>
      <c r="C122" s="51" t="s">
        <v>52</v>
      </c>
      <c r="D122" s="87" t="s">
        <v>46</v>
      </c>
      <c r="E122" s="87" t="s">
        <v>47</v>
      </c>
      <c r="F122" s="88">
        <f>IF(G122&lt;1943,"L",IF(G122&lt;1948,"SM",IF(G122&lt;1958,"M",IF(G122&gt;2003,"J",""))))</f>
      </c>
      <c r="G122" s="111">
        <v>1981</v>
      </c>
      <c r="H122" s="89">
        <v>8</v>
      </c>
      <c r="I122" s="89">
        <f>IF(U122&lt;&gt;"",I$5-U122+1,"")</f>
      </c>
      <c r="J122" s="112"/>
      <c r="K122" s="91">
        <f>IF(V122&lt;&gt;"",(K$5-V122+1)*1.5,"")</f>
      </c>
      <c r="L122" s="92">
        <f>X122</f>
        <v>9</v>
      </c>
      <c r="M122" s="93">
        <f>Y122</f>
        <v>4.5</v>
      </c>
      <c r="N122" s="94">
        <f>AH122</f>
        <v>7</v>
      </c>
      <c r="O122" s="94">
        <f>AI122</f>
        <v>3.5</v>
      </c>
      <c r="P122" s="93">
        <f>SUM(H122:K122)</f>
        <v>8</v>
      </c>
      <c r="Q122" s="95">
        <f>SUM(H122:K122)+MAX(M122,AS122)</f>
        <v>18.5</v>
      </c>
      <c r="R122" s="96">
        <f>Q122+MAX(S122,T122)</f>
        <v>21.5</v>
      </c>
      <c r="S122" s="97">
        <f>IF(L122&gt;0,3,0)</f>
        <v>3</v>
      </c>
      <c r="T122" s="97">
        <f>IF(P122&gt;0,3,0)</f>
        <v>3</v>
      </c>
      <c r="U122" s="90"/>
      <c r="V122" s="90"/>
      <c r="W122" s="98">
        <v>31</v>
      </c>
      <c r="X122" s="99">
        <f>IF(W122&gt;0,W$5-W122+1,0)</f>
        <v>9</v>
      </c>
      <c r="Y122" s="100">
        <f>X122*Y$5</f>
        <v>4.5</v>
      </c>
      <c r="Z122" s="101"/>
      <c r="AA122" s="99"/>
      <c r="AB122" s="90"/>
      <c r="AC122" s="99"/>
      <c r="AD122" s="110"/>
      <c r="AE122" s="99"/>
      <c r="AF122" s="99"/>
      <c r="AG122" s="102">
        <v>7</v>
      </c>
      <c r="AH122" s="103">
        <f>MAX(Z122:AG122)</f>
        <v>7</v>
      </c>
      <c r="AI122" s="100">
        <f>AH122*AI$5</f>
        <v>3.5</v>
      </c>
      <c r="AJ122" s="101"/>
      <c r="AK122" s="102">
        <f>AA122*AK$3</f>
        <v>0</v>
      </c>
      <c r="AL122" s="102">
        <f>AB122*AL$3</f>
        <v>0</v>
      </c>
      <c r="AM122" s="102">
        <f>AC122*AM$3</f>
        <v>0</v>
      </c>
      <c r="AN122" s="102">
        <f>AD122*AN$3</f>
        <v>0</v>
      </c>
      <c r="AO122" s="102">
        <f>AE122*AO$3</f>
        <v>0</v>
      </c>
      <c r="AP122" s="102">
        <f>AF122*AP$3</f>
        <v>0</v>
      </c>
      <c r="AQ122" s="102">
        <f>AG122*AQ$3</f>
        <v>21</v>
      </c>
      <c r="AR122" s="103">
        <f>MAX(AJ122:AQ122)</f>
        <v>21</v>
      </c>
      <c r="AS122" s="100">
        <f>AR122*AS$5</f>
        <v>10.5</v>
      </c>
    </row>
    <row r="123" spans="1:53" s="104" customFormat="1" ht="15.75" customHeight="1">
      <c r="A123" s="85">
        <f>A122+1</f>
        <v>117</v>
      </c>
      <c r="B123" s="86" t="s">
        <v>177</v>
      </c>
      <c r="C123" s="51" t="s">
        <v>45</v>
      </c>
      <c r="D123" s="87" t="s">
        <v>46</v>
      </c>
      <c r="E123" s="87" t="s">
        <v>47</v>
      </c>
      <c r="F123" s="88" t="str">
        <f>IF(G123&lt;1943,"L",IF(G123&lt;1948,"SM",IF(G123&lt;1958,"M",IF(G123&gt;2003,"J",""))))</f>
        <v>M</v>
      </c>
      <c r="G123" s="87">
        <v>1949</v>
      </c>
      <c r="H123" s="89"/>
      <c r="I123" s="89">
        <f>IF(U123&lt;&gt;"",I$5-U123+1,"")</f>
      </c>
      <c r="J123" s="90"/>
      <c r="K123" s="91">
        <f>IF(V123&lt;&gt;"",(K$5-V123+1)*1.5,"")</f>
        <v>1.5</v>
      </c>
      <c r="L123" s="92">
        <f>X123</f>
        <v>34</v>
      </c>
      <c r="M123" s="93">
        <f>Y123</f>
        <v>17</v>
      </c>
      <c r="N123" s="94">
        <f>AH123</f>
        <v>0</v>
      </c>
      <c r="O123" s="94">
        <f>AI123</f>
        <v>0</v>
      </c>
      <c r="P123" s="93">
        <f>SUM(H123:K123)</f>
        <v>1.5</v>
      </c>
      <c r="Q123" s="95">
        <f>SUM(H123:K123)+MAX(M123,AS123)</f>
        <v>18.5</v>
      </c>
      <c r="R123" s="96">
        <f>Q123+MAX(S123,T123)</f>
        <v>21.5</v>
      </c>
      <c r="S123" s="97">
        <f>IF(L123&gt;0,3,0)</f>
        <v>3</v>
      </c>
      <c r="T123" s="97">
        <f>IF(P123&gt;0,3,0)</f>
        <v>3</v>
      </c>
      <c r="U123" s="90"/>
      <c r="V123" s="90">
        <v>72</v>
      </c>
      <c r="W123" s="98">
        <v>6</v>
      </c>
      <c r="X123" s="99">
        <f>IF(W123&gt;0,W$5-W123+1,0)</f>
        <v>34</v>
      </c>
      <c r="Y123" s="100">
        <f>X123*Y$5</f>
        <v>17</v>
      </c>
      <c r="Z123" s="101"/>
      <c r="AA123" s="99"/>
      <c r="AB123" s="90"/>
      <c r="AC123" s="99"/>
      <c r="AD123" s="110"/>
      <c r="AE123" s="99"/>
      <c r="AF123" s="99"/>
      <c r="AG123" s="102"/>
      <c r="AH123" s="103">
        <f>MAX(Z123:AG123)</f>
        <v>0</v>
      </c>
      <c r="AI123" s="100">
        <f>AH123*AI$5</f>
        <v>0</v>
      </c>
      <c r="AJ123" s="101"/>
      <c r="AK123" s="102">
        <f>AA123*AK$3</f>
        <v>0</v>
      </c>
      <c r="AL123" s="102">
        <f>AB123*AL$3</f>
        <v>0</v>
      </c>
      <c r="AM123" s="102">
        <f>AC123*AM$3</f>
        <v>0</v>
      </c>
      <c r="AN123" s="102">
        <f>AD123*AN$3</f>
        <v>0</v>
      </c>
      <c r="AO123" s="102">
        <f>AE123*AO$3</f>
        <v>0</v>
      </c>
      <c r="AP123" s="102">
        <f>AF123*AP$3</f>
        <v>0</v>
      </c>
      <c r="AQ123" s="102">
        <f>AG123*AQ$3</f>
        <v>0</v>
      </c>
      <c r="AR123" s="103">
        <f>MAX(AJ123:AQ123)</f>
        <v>0</v>
      </c>
      <c r="AS123" s="100">
        <f>AR123*AS$5</f>
        <v>0</v>
      </c>
      <c r="AU123" s="2"/>
      <c r="AV123" s="124"/>
      <c r="AW123" s="124"/>
      <c r="AX123" s="124"/>
      <c r="AY123" s="108"/>
      <c r="AZ123" s="108"/>
      <c r="BA123" s="108"/>
    </row>
    <row r="124" spans="1:46" s="104" customFormat="1" ht="15.75" customHeight="1">
      <c r="A124" s="85">
        <f>A123+1</f>
        <v>118</v>
      </c>
      <c r="B124" s="86" t="s">
        <v>178</v>
      </c>
      <c r="C124" s="51" t="s">
        <v>52</v>
      </c>
      <c r="D124" s="87" t="s">
        <v>46</v>
      </c>
      <c r="E124" s="87" t="s">
        <v>47</v>
      </c>
      <c r="F124" s="88" t="str">
        <f>IF(G124&lt;1942,"L",IF(G124&lt;1947,"SM",IF(G124&lt;1957,"M",IF(G124&gt;2002,"J",""))))</f>
        <v>M</v>
      </c>
      <c r="G124" s="87">
        <v>1947</v>
      </c>
      <c r="H124" s="89"/>
      <c r="I124" s="89">
        <f>IF(U124&lt;&gt;"",I$5-U124+1,"")</f>
      </c>
      <c r="J124" s="90"/>
      <c r="K124" s="91">
        <f>IF(V124&lt;&gt;"",(K$5-V124+1)*1.5,"")</f>
      </c>
      <c r="L124" s="92">
        <f>X124</f>
        <v>0</v>
      </c>
      <c r="M124" s="93">
        <f>Y124</f>
        <v>0</v>
      </c>
      <c r="N124" s="94">
        <f>AH124</f>
        <v>18</v>
      </c>
      <c r="O124" s="94">
        <f>AI124</f>
        <v>9</v>
      </c>
      <c r="P124" s="93">
        <f>SUM(H124:K124)</f>
        <v>0</v>
      </c>
      <c r="Q124" s="95">
        <f>SUM(H124:K124)+MAX(M124,AS124)</f>
        <v>18</v>
      </c>
      <c r="R124" s="96">
        <f>Q124+MAX(S124,T124)</f>
        <v>18</v>
      </c>
      <c r="S124" s="97">
        <f>IF(L124&gt;0,3,0)</f>
        <v>0</v>
      </c>
      <c r="T124" s="97">
        <f>IF(P124&gt;0,3,0)</f>
        <v>0</v>
      </c>
      <c r="U124" s="90"/>
      <c r="V124" s="90"/>
      <c r="W124" s="98">
        <v>0</v>
      </c>
      <c r="X124" s="102"/>
      <c r="Y124" s="100">
        <f>X124*Y$5</f>
        <v>0</v>
      </c>
      <c r="Z124" s="101"/>
      <c r="AA124" s="99"/>
      <c r="AB124" s="90"/>
      <c r="AC124" s="99">
        <v>18</v>
      </c>
      <c r="AD124" s="110"/>
      <c r="AE124" s="99"/>
      <c r="AF124" s="99"/>
      <c r="AG124" s="102"/>
      <c r="AH124" s="103">
        <f>MAX(Z124:AG124)</f>
        <v>18</v>
      </c>
      <c r="AI124" s="100">
        <f>AH124*AI$5</f>
        <v>9</v>
      </c>
      <c r="AJ124" s="101"/>
      <c r="AK124" s="102">
        <f>AA124*AK$3</f>
        <v>0</v>
      </c>
      <c r="AL124" s="102">
        <f>AB124*AL$3</f>
        <v>0</v>
      </c>
      <c r="AM124" s="102">
        <f>AC124*AM$3</f>
        <v>36</v>
      </c>
      <c r="AN124" s="102">
        <f>AD124*AN$3</f>
        <v>0</v>
      </c>
      <c r="AO124" s="102">
        <f>AE124*AO$3</f>
        <v>0</v>
      </c>
      <c r="AP124" s="102">
        <f>AF124*AP$3</f>
        <v>0</v>
      </c>
      <c r="AQ124" s="102">
        <f>AG124*AQ$3</f>
        <v>0</v>
      </c>
      <c r="AR124" s="103">
        <f>MAX(AJ124:AQ124)</f>
        <v>36</v>
      </c>
      <c r="AS124" s="100">
        <f>AR124*AS$5</f>
        <v>18</v>
      </c>
      <c r="AT124" s="2"/>
    </row>
    <row r="125" spans="1:45" s="104" customFormat="1" ht="15.75" customHeight="1">
      <c r="A125" s="85">
        <f>A124+1</f>
        <v>119</v>
      </c>
      <c r="B125" s="86" t="s">
        <v>179</v>
      </c>
      <c r="C125" s="51" t="s">
        <v>56</v>
      </c>
      <c r="D125" s="87" t="s">
        <v>46</v>
      </c>
      <c r="E125" s="87" t="s">
        <v>47</v>
      </c>
      <c r="F125" s="88">
        <f>IF(G125&lt;1943,"L",IF(G125&lt;1948,"SM",IF(G125&lt;1958,"M",IF(G125&gt;2003,"J",""))))</f>
      </c>
      <c r="G125" s="87">
        <v>1962</v>
      </c>
      <c r="H125" s="89"/>
      <c r="I125" s="89">
        <f>IF(U125&lt;&gt;"",I$5-U125+1,"")</f>
      </c>
      <c r="J125" s="90"/>
      <c r="K125" s="91">
        <f>IF(V125&lt;&gt;"",(K$5-V125+1)*1.5,"")</f>
      </c>
      <c r="L125" s="92">
        <f>X125</f>
        <v>36</v>
      </c>
      <c r="M125" s="93">
        <f>Y125</f>
        <v>18</v>
      </c>
      <c r="N125" s="94">
        <f>AH125</f>
        <v>35</v>
      </c>
      <c r="O125" s="94">
        <f>AI125</f>
        <v>17.5</v>
      </c>
      <c r="P125" s="93">
        <f>SUM(H125:K125)</f>
        <v>0</v>
      </c>
      <c r="Q125" s="95">
        <f>SUM(H125:K125)+MAX(M125,AS125)</f>
        <v>18</v>
      </c>
      <c r="R125" s="96">
        <f>Q125+MAX(S125,T125)</f>
        <v>21</v>
      </c>
      <c r="S125" s="97">
        <f>IF(L125&gt;0,3,0)</f>
        <v>3</v>
      </c>
      <c r="T125" s="97">
        <f>IF(P125&gt;0,3,0)</f>
        <v>0</v>
      </c>
      <c r="U125" s="90"/>
      <c r="V125" s="90"/>
      <c r="W125" s="98">
        <v>4</v>
      </c>
      <c r="X125" s="99">
        <f>IF(W125&gt;0,W$5-W125+1,0)</f>
        <v>36</v>
      </c>
      <c r="Y125" s="100">
        <f>X125*Y$5</f>
        <v>18</v>
      </c>
      <c r="Z125" s="101"/>
      <c r="AA125" s="102"/>
      <c r="AB125" s="90"/>
      <c r="AC125" s="99"/>
      <c r="AD125" s="107">
        <v>35</v>
      </c>
      <c r="AE125" s="99"/>
      <c r="AF125" s="99"/>
      <c r="AG125" s="102"/>
      <c r="AH125" s="103">
        <f>MAX(Z125:AG125)</f>
        <v>35</v>
      </c>
      <c r="AI125" s="100">
        <f>AH125*AI$5</f>
        <v>17.5</v>
      </c>
      <c r="AJ125" s="101"/>
      <c r="AK125" s="102">
        <f>AA125*AK$3</f>
        <v>0</v>
      </c>
      <c r="AL125" s="102">
        <f>AB125*AL$3</f>
        <v>0</v>
      </c>
      <c r="AM125" s="102">
        <f>AC125*AM$3</f>
        <v>0</v>
      </c>
      <c r="AN125" s="102">
        <f>AD125*AN$3</f>
        <v>35</v>
      </c>
      <c r="AO125" s="102">
        <f>AE125*AO$3</f>
        <v>0</v>
      </c>
      <c r="AP125" s="102">
        <f>AF125*AP$3</f>
        <v>0</v>
      </c>
      <c r="AQ125" s="102">
        <f>AG125*AQ$3</f>
        <v>0</v>
      </c>
      <c r="AR125" s="103">
        <f>MAX(AJ125:AQ125)</f>
        <v>35</v>
      </c>
      <c r="AS125" s="100">
        <f>AR125*AS$5</f>
        <v>17.5</v>
      </c>
    </row>
    <row r="126" spans="1:45" s="104" customFormat="1" ht="15.75" customHeight="1">
      <c r="A126" s="85">
        <f>A125+1</f>
        <v>120</v>
      </c>
      <c r="B126" s="86" t="s">
        <v>180</v>
      </c>
      <c r="C126" s="51" t="s">
        <v>45</v>
      </c>
      <c r="D126" s="87" t="s">
        <v>46</v>
      </c>
      <c r="E126" s="87" t="s">
        <v>47</v>
      </c>
      <c r="F126" s="88">
        <f>IF(G126&lt;1943,"L",IF(G126&lt;1948,"SM",IF(G126&lt;1958,"M",IF(G126&gt;2003,"J",""))))</f>
      </c>
      <c r="G126" s="111">
        <v>1965</v>
      </c>
      <c r="H126" s="89"/>
      <c r="I126" s="89">
        <f>IF(U126&lt;&gt;"",I$5-U126+1,"")</f>
        <v>13</v>
      </c>
      <c r="J126" s="112"/>
      <c r="K126" s="91">
        <f>IF(V126&lt;&gt;"",(K$5-V126+1)*1.5,"")</f>
      </c>
      <c r="L126" s="92">
        <f>X126</f>
        <v>0</v>
      </c>
      <c r="M126" s="93">
        <f>Y126</f>
        <v>0</v>
      </c>
      <c r="N126" s="94">
        <f>AH126</f>
        <v>9</v>
      </c>
      <c r="O126" s="94">
        <f>AI126</f>
        <v>4.5</v>
      </c>
      <c r="P126" s="93">
        <f>SUM(H126:K126)</f>
        <v>13</v>
      </c>
      <c r="Q126" s="95">
        <f>SUM(H126:K126)+MAX(M126,AS126)</f>
        <v>17.5</v>
      </c>
      <c r="R126" s="96">
        <f>Q126+MAX(S126,T126)</f>
        <v>20.5</v>
      </c>
      <c r="S126" s="97">
        <f>IF(L126&gt;0,3,0)</f>
        <v>0</v>
      </c>
      <c r="T126" s="97">
        <f>IF(P126&gt;0,3,0)</f>
        <v>3</v>
      </c>
      <c r="U126" s="90">
        <v>70</v>
      </c>
      <c r="V126" s="90"/>
      <c r="W126" s="98">
        <v>0</v>
      </c>
      <c r="X126" s="99"/>
      <c r="Y126" s="100">
        <f>X126*Y$5</f>
        <v>0</v>
      </c>
      <c r="Z126" s="101"/>
      <c r="AA126" s="99">
        <v>9</v>
      </c>
      <c r="AB126" s="90"/>
      <c r="AC126" s="99"/>
      <c r="AD126" s="110"/>
      <c r="AE126" s="99"/>
      <c r="AF126" s="99"/>
      <c r="AG126" s="102"/>
      <c r="AH126" s="103">
        <f>MAX(Z126:AG126)</f>
        <v>9</v>
      </c>
      <c r="AI126" s="100">
        <f>AH126*AI$5</f>
        <v>4.5</v>
      </c>
      <c r="AJ126" s="101"/>
      <c r="AK126" s="102">
        <f>AA126*AK$3</f>
        <v>9</v>
      </c>
      <c r="AL126" s="102">
        <f>AB126*AL$3</f>
        <v>0</v>
      </c>
      <c r="AM126" s="102">
        <f>AC126*AM$3</f>
        <v>0</v>
      </c>
      <c r="AN126" s="102">
        <f>AD126*AN$3</f>
        <v>0</v>
      </c>
      <c r="AO126" s="102">
        <f>AE126*AO$3</f>
        <v>0</v>
      </c>
      <c r="AP126" s="102">
        <f>AF126*AP$3</f>
        <v>0</v>
      </c>
      <c r="AQ126" s="102">
        <f>AG126*AQ$3</f>
        <v>0</v>
      </c>
      <c r="AR126" s="103">
        <f>MAX(AJ126:AQ126)</f>
        <v>9</v>
      </c>
      <c r="AS126" s="100">
        <f>AR126*AS$5</f>
        <v>4.5</v>
      </c>
    </row>
    <row r="127" spans="1:53" s="108" customFormat="1" ht="15.75" customHeight="1">
      <c r="A127" s="85">
        <f>A126+1</f>
        <v>121</v>
      </c>
      <c r="B127" s="86" t="s">
        <v>181</v>
      </c>
      <c r="C127" s="51" t="s">
        <v>52</v>
      </c>
      <c r="D127" s="87" t="s">
        <v>46</v>
      </c>
      <c r="E127" s="87" t="s">
        <v>47</v>
      </c>
      <c r="F127" s="88" t="str">
        <f>IF(G127&lt;1943,"L",IF(G127&lt;1948,"SM",IF(G127&lt;1958,"M",IF(G127&gt;2003,"J",""))))</f>
        <v>M</v>
      </c>
      <c r="G127" s="87">
        <v>1949</v>
      </c>
      <c r="H127" s="89">
        <v>1</v>
      </c>
      <c r="I127" s="89">
        <f>IF(U127&lt;&gt;"",I$5-U127+1,"")</f>
      </c>
      <c r="J127" s="90"/>
      <c r="K127" s="91">
        <f>IF(V127&lt;&gt;"",(K$5-V127+1)*1.5,"")</f>
        <v>9</v>
      </c>
      <c r="L127" s="92">
        <f>X127</f>
        <v>14</v>
      </c>
      <c r="M127" s="93">
        <f>Y127</f>
        <v>7</v>
      </c>
      <c r="N127" s="94">
        <f>AH127</f>
        <v>0</v>
      </c>
      <c r="O127" s="94">
        <f>AI127</f>
        <v>0</v>
      </c>
      <c r="P127" s="93">
        <f>SUM(H127:K127)</f>
        <v>10</v>
      </c>
      <c r="Q127" s="95">
        <f>SUM(H127:K127)+MAX(M127,AS127)</f>
        <v>17</v>
      </c>
      <c r="R127" s="96">
        <f>Q127+MAX(S127,T127)</f>
        <v>20</v>
      </c>
      <c r="S127" s="97">
        <f>IF(L127&gt;0,3,0)</f>
        <v>3</v>
      </c>
      <c r="T127" s="97">
        <f>IF(P127&gt;0,3,0)</f>
        <v>3</v>
      </c>
      <c r="U127" s="90"/>
      <c r="V127" s="90">
        <v>67</v>
      </c>
      <c r="W127" s="98">
        <v>26</v>
      </c>
      <c r="X127" s="99">
        <f>IF(W127&gt;0,W$5-W127+1,0)</f>
        <v>14</v>
      </c>
      <c r="Y127" s="100">
        <f>X127*Y$5</f>
        <v>7</v>
      </c>
      <c r="Z127" s="101"/>
      <c r="AA127" s="113"/>
      <c r="AB127" s="90"/>
      <c r="AC127" s="99"/>
      <c r="AD127" s="110"/>
      <c r="AE127" s="113"/>
      <c r="AF127" s="113"/>
      <c r="AG127" s="102"/>
      <c r="AH127" s="103">
        <f>MAX(Z127:AG127)</f>
        <v>0</v>
      </c>
      <c r="AI127" s="100">
        <f>AH127*AI$5</f>
        <v>0</v>
      </c>
      <c r="AJ127" s="101"/>
      <c r="AK127" s="102">
        <f>AA127*AK$3</f>
        <v>0</v>
      </c>
      <c r="AL127" s="102">
        <f>AB127*AL$3</f>
        <v>0</v>
      </c>
      <c r="AM127" s="102">
        <f>AC127*AM$3</f>
        <v>0</v>
      </c>
      <c r="AN127" s="102">
        <f>AD127*AN$3</f>
        <v>0</v>
      </c>
      <c r="AO127" s="102">
        <f>AE127*AO$3</f>
        <v>0</v>
      </c>
      <c r="AP127" s="102">
        <f>AF127*AP$3</f>
        <v>0</v>
      </c>
      <c r="AQ127" s="102">
        <f>AG127*AQ$3</f>
        <v>0</v>
      </c>
      <c r="AR127" s="103">
        <f>MAX(AJ127:AQ127)</f>
        <v>0</v>
      </c>
      <c r="AS127" s="100">
        <f>AR127*AS$5</f>
        <v>0</v>
      </c>
      <c r="AT127" s="104"/>
      <c r="AU127" s="104"/>
      <c r="AV127" s="2"/>
      <c r="AW127" s="2"/>
      <c r="AX127" s="2"/>
      <c r="AY127" s="104"/>
      <c r="AZ127" s="104"/>
      <c r="BA127" s="104"/>
    </row>
    <row r="128" spans="1:45" s="104" customFormat="1" ht="15.75" customHeight="1">
      <c r="A128" s="85">
        <f>A127+1</f>
        <v>122</v>
      </c>
      <c r="B128" s="86" t="s">
        <v>182</v>
      </c>
      <c r="C128" s="51" t="s">
        <v>9</v>
      </c>
      <c r="D128" s="87" t="s">
        <v>46</v>
      </c>
      <c r="E128" s="87" t="s">
        <v>47</v>
      </c>
      <c r="F128" s="88" t="str">
        <f>IF(G128&lt;1943,"L",IF(G128&lt;1948,"SM",IF(G128&lt;1958,"M",IF(G128&gt;2003,"J",""))))</f>
        <v>L</v>
      </c>
      <c r="G128" s="87">
        <v>1938</v>
      </c>
      <c r="H128" s="89">
        <v>4</v>
      </c>
      <c r="I128" s="89">
        <f>IF(U128&lt;&gt;"",I$5-U128+1,"")</f>
      </c>
      <c r="J128" s="90"/>
      <c r="K128" s="91">
        <f>IF(V128&lt;&gt;"",(K$5-V128+1)*1.5,"")</f>
        <v>7.5</v>
      </c>
      <c r="L128" s="92">
        <f>X128</f>
        <v>0</v>
      </c>
      <c r="M128" s="93">
        <f>Y128</f>
        <v>0</v>
      </c>
      <c r="N128" s="94">
        <f>AH128</f>
        <v>3</v>
      </c>
      <c r="O128" s="94">
        <f>AI128</f>
        <v>1.5</v>
      </c>
      <c r="P128" s="93">
        <f>SUM(H128:K128)</f>
        <v>11.5</v>
      </c>
      <c r="Q128" s="95">
        <f>SUM(H128:K128)+MAX(M128,AS128)</f>
        <v>16</v>
      </c>
      <c r="R128" s="96">
        <f>Q128+MAX(S128,T128)</f>
        <v>19</v>
      </c>
      <c r="S128" s="97">
        <f>IF(L128&gt;0,3,0)</f>
        <v>0</v>
      </c>
      <c r="T128" s="97">
        <f>IF(P128&gt;0,3,0)</f>
        <v>3</v>
      </c>
      <c r="U128" s="90"/>
      <c r="V128" s="90">
        <v>68</v>
      </c>
      <c r="W128" s="98">
        <v>0</v>
      </c>
      <c r="X128" s="102">
        <f>IF(W128&gt;0,W$5-W128+1,0)</f>
        <v>0</v>
      </c>
      <c r="Y128" s="100">
        <f>X128*Y$5</f>
        <v>0</v>
      </c>
      <c r="Z128" s="101"/>
      <c r="AA128" s="99"/>
      <c r="AB128" s="90"/>
      <c r="AC128" s="99"/>
      <c r="AD128" s="107"/>
      <c r="AE128" s="99">
        <v>3</v>
      </c>
      <c r="AF128" s="99"/>
      <c r="AG128" s="102"/>
      <c r="AH128" s="103">
        <f>MAX(Z128:AG128)</f>
        <v>3</v>
      </c>
      <c r="AI128" s="100">
        <f>AH128*AI$5</f>
        <v>1.5</v>
      </c>
      <c r="AJ128" s="101"/>
      <c r="AK128" s="102">
        <f>AA128*AK$3</f>
        <v>0</v>
      </c>
      <c r="AL128" s="102">
        <f>AB128*AL$3</f>
        <v>0</v>
      </c>
      <c r="AM128" s="102">
        <f>AC128*AM$3</f>
        <v>0</v>
      </c>
      <c r="AN128" s="102">
        <f>AD128*AN$3</f>
        <v>0</v>
      </c>
      <c r="AO128" s="102">
        <f>AE128*AO$3</f>
        <v>9</v>
      </c>
      <c r="AP128" s="102">
        <f>AF128*AP$3</f>
        <v>0</v>
      </c>
      <c r="AQ128" s="102">
        <f>AG128*AQ$3</f>
        <v>0</v>
      </c>
      <c r="AR128" s="103">
        <f>MAX(AJ128:AQ128)</f>
        <v>9</v>
      </c>
      <c r="AS128" s="100">
        <f>AR128*AS$5</f>
        <v>4.5</v>
      </c>
    </row>
    <row r="129" spans="1:45" s="104" customFormat="1" ht="15.75" customHeight="1">
      <c r="A129" s="85">
        <f>A128+1</f>
        <v>123</v>
      </c>
      <c r="B129" s="86" t="s">
        <v>183</v>
      </c>
      <c r="C129" s="51" t="s">
        <v>9</v>
      </c>
      <c r="D129" s="87" t="s">
        <v>46</v>
      </c>
      <c r="E129" s="87" t="s">
        <v>47</v>
      </c>
      <c r="F129" s="88" t="str">
        <f>IF(G129&lt;1943,"L",IF(G129&lt;1948,"SM",IF(G129&lt;1958,"M",IF(G129&gt;2003,"J",""))))</f>
        <v>SM</v>
      </c>
      <c r="G129" s="87">
        <v>1945</v>
      </c>
      <c r="H129" s="89">
        <v>2</v>
      </c>
      <c r="I129" s="89">
        <f>IF(U129&lt;&gt;"",I$5-U129+1,"")</f>
      </c>
      <c r="J129" s="90"/>
      <c r="K129" s="91">
        <f>IF(V129&lt;&gt;"",(K$5-V129+1)*1.5,"")</f>
      </c>
      <c r="L129" s="92">
        <f>X129</f>
        <v>0</v>
      </c>
      <c r="M129" s="93">
        <f>Y129</f>
        <v>0</v>
      </c>
      <c r="N129" s="94">
        <f>AG129</f>
        <v>0</v>
      </c>
      <c r="O129" s="94">
        <f>AH129</f>
        <v>16</v>
      </c>
      <c r="P129" s="93">
        <f>SUM(I129:K129)</f>
        <v>0</v>
      </c>
      <c r="Q129" s="95">
        <f>SUM(I129:K129)+MAX(M129,O129)</f>
        <v>16</v>
      </c>
      <c r="R129" s="96">
        <f>Q129+MAX(S129,T129)</f>
        <v>16</v>
      </c>
      <c r="S129" s="97">
        <f>IF(L129&gt;0,3,0)</f>
        <v>0</v>
      </c>
      <c r="T129" s="97">
        <f>IF(P129&gt;0,3,0)</f>
        <v>0</v>
      </c>
      <c r="U129" s="90"/>
      <c r="V129" s="90"/>
      <c r="W129" s="98">
        <v>0</v>
      </c>
      <c r="X129" s="99">
        <f>IF(W129&gt;0,W$5-W129+1,0)</f>
        <v>0</v>
      </c>
      <c r="Y129" s="100">
        <f>X129*Y$5</f>
        <v>0</v>
      </c>
      <c r="Z129" s="99"/>
      <c r="AA129" s="90"/>
      <c r="AB129" s="99"/>
      <c r="AC129" s="110"/>
      <c r="AD129" s="99"/>
      <c r="AE129" s="99">
        <v>16</v>
      </c>
      <c r="AF129" s="99"/>
      <c r="AG129" s="102"/>
      <c r="AH129" s="103">
        <f>MAX(Z129:AG129)</f>
        <v>16</v>
      </c>
      <c r="AI129" s="100">
        <f>AH129*AI$5</f>
        <v>8</v>
      </c>
      <c r="AJ129" s="101"/>
      <c r="AK129" s="102">
        <f>AA129*AK$3</f>
        <v>0</v>
      </c>
      <c r="AL129" s="102">
        <f>AB129*AL$3</f>
        <v>0</v>
      </c>
      <c r="AM129" s="102">
        <f>AC129*AM$3</f>
        <v>0</v>
      </c>
      <c r="AN129" s="102">
        <f>AD129*AN$3</f>
        <v>0</v>
      </c>
      <c r="AO129" s="102">
        <f>AE129*AO$3</f>
        <v>48</v>
      </c>
      <c r="AP129" s="102">
        <f>AF129*AP$3</f>
        <v>0</v>
      </c>
      <c r="AQ129" s="102">
        <f>AG129*AQ$3</f>
        <v>0</v>
      </c>
      <c r="AR129" s="103">
        <f>MAX(AJ129:AQ129)</f>
        <v>48</v>
      </c>
      <c r="AS129" s="100">
        <f>AR129*AS$5</f>
        <v>24</v>
      </c>
    </row>
    <row r="130" spans="1:53" s="108" customFormat="1" ht="15.75" customHeight="1">
      <c r="A130" s="85">
        <f>A129+1</f>
        <v>124</v>
      </c>
      <c r="B130" s="105" t="s">
        <v>184</v>
      </c>
      <c r="C130" s="51" t="s">
        <v>52</v>
      </c>
      <c r="D130" s="87" t="s">
        <v>46</v>
      </c>
      <c r="E130" s="87" t="s">
        <v>47</v>
      </c>
      <c r="F130" s="88"/>
      <c r="G130" s="87" t="s">
        <v>185</v>
      </c>
      <c r="H130" s="89"/>
      <c r="I130" s="89">
        <f>IF(U130&lt;&gt;"",I$5-U130+1,"")</f>
      </c>
      <c r="J130" s="99"/>
      <c r="K130" s="91">
        <f>IF(V130&lt;&gt;"",(K$5-V130+1)*1.5,"")</f>
      </c>
      <c r="L130" s="92">
        <f>X130</f>
        <v>0</v>
      </c>
      <c r="M130" s="93">
        <f>Y130</f>
        <v>0</v>
      </c>
      <c r="N130" s="94">
        <f>AH130</f>
        <v>16</v>
      </c>
      <c r="O130" s="94">
        <f>AI130</f>
        <v>8</v>
      </c>
      <c r="P130" s="93">
        <f>SUM(H130:K130)</f>
        <v>0</v>
      </c>
      <c r="Q130" s="95">
        <f>SUM(H130:K130)+MAX(M130,AS130)</f>
        <v>16</v>
      </c>
      <c r="R130" s="96">
        <f>Q130+MAX(S130,T130)</f>
        <v>16</v>
      </c>
      <c r="S130" s="97">
        <f>IF(L130&gt;0,3,0)</f>
        <v>0</v>
      </c>
      <c r="T130" s="97">
        <f>IF(P130&gt;0,3,0)</f>
        <v>0</v>
      </c>
      <c r="U130" s="90"/>
      <c r="V130" s="90"/>
      <c r="W130" s="98">
        <v>0</v>
      </c>
      <c r="X130" s="99"/>
      <c r="Y130" s="100">
        <f>X130*Y$5</f>
        <v>0</v>
      </c>
      <c r="Z130" s="101"/>
      <c r="AA130" s="99"/>
      <c r="AB130" s="99"/>
      <c r="AC130" s="99">
        <v>16</v>
      </c>
      <c r="AD130" s="116"/>
      <c r="AE130" s="99"/>
      <c r="AF130" s="99"/>
      <c r="AG130" s="102"/>
      <c r="AH130" s="103">
        <f>MAX(Z130:AG130)</f>
        <v>16</v>
      </c>
      <c r="AI130" s="100">
        <f>AH130*AI$5</f>
        <v>8</v>
      </c>
      <c r="AJ130" s="101"/>
      <c r="AK130" s="102">
        <f>AA130*AK$3</f>
        <v>0</v>
      </c>
      <c r="AL130" s="102">
        <f>AB130*AL$3</f>
        <v>0</v>
      </c>
      <c r="AM130" s="102">
        <f>AC130*AM$3</f>
        <v>32</v>
      </c>
      <c r="AN130" s="102">
        <f>AD130*AN$3</f>
        <v>0</v>
      </c>
      <c r="AO130" s="102">
        <f>AE130*AO$3</f>
        <v>0</v>
      </c>
      <c r="AP130" s="102">
        <f>AF130*AP$3</f>
        <v>0</v>
      </c>
      <c r="AQ130" s="102">
        <f>AG130*AQ$3</f>
        <v>0</v>
      </c>
      <c r="AR130" s="103">
        <f>MAX(AJ130:AQ130)</f>
        <v>32</v>
      </c>
      <c r="AS130" s="100">
        <f>AR130*AS$5</f>
        <v>16</v>
      </c>
      <c r="AT130" s="104"/>
      <c r="AU130" s="104"/>
      <c r="AV130" s="104"/>
      <c r="AW130" s="104"/>
      <c r="AX130" s="104"/>
      <c r="AY130" s="104"/>
      <c r="AZ130" s="104"/>
      <c r="BA130" s="104"/>
    </row>
    <row r="131" spans="1:53" s="104" customFormat="1" ht="15.75" customHeight="1">
      <c r="A131" s="85">
        <f>A130+1</f>
        <v>125</v>
      </c>
      <c r="B131" s="86" t="s">
        <v>186</v>
      </c>
      <c r="C131" s="51" t="s">
        <v>65</v>
      </c>
      <c r="D131" s="87" t="s">
        <v>46</v>
      </c>
      <c r="E131" s="87" t="s">
        <v>47</v>
      </c>
      <c r="F131" s="88">
        <f>IF(G131&lt;1942,"L",IF(G131&lt;1947,"SM",IF(G131&lt;1957,"M",IF(G131&gt;2002,"J",""))))</f>
      </c>
      <c r="G131" s="111">
        <v>1973</v>
      </c>
      <c r="H131" s="89"/>
      <c r="I131" s="89">
        <f>IF(U131&lt;&gt;"",I$5-U131+1,"")</f>
      </c>
      <c r="J131" s="112"/>
      <c r="K131" s="91">
        <f>IF(V131&lt;&gt;"",(K$5-V131+1)*1.5,"")</f>
      </c>
      <c r="L131" s="92">
        <f>X131</f>
        <v>0</v>
      </c>
      <c r="M131" s="93">
        <f>Y131</f>
        <v>0</v>
      </c>
      <c r="N131" s="94">
        <f>AH131</f>
        <v>6</v>
      </c>
      <c r="O131" s="94">
        <f>AI131</f>
        <v>3</v>
      </c>
      <c r="P131" s="93">
        <f>SUM(H131:K131)</f>
        <v>0</v>
      </c>
      <c r="Q131" s="95">
        <f>SUM(H131:K131)+MAX(M131,AS131)</f>
        <v>15</v>
      </c>
      <c r="R131" s="96">
        <f>Q131+MAX(S131,T131)</f>
        <v>15</v>
      </c>
      <c r="S131" s="97">
        <f>IF(L131&gt;0,3,0)</f>
        <v>0</v>
      </c>
      <c r="T131" s="97">
        <f>IF(P131&gt;0,3,0)</f>
        <v>0</v>
      </c>
      <c r="U131" s="90"/>
      <c r="V131" s="90"/>
      <c r="W131" s="98">
        <v>0</v>
      </c>
      <c r="X131" s="99"/>
      <c r="Y131" s="100">
        <f>X131*Y$5</f>
        <v>0</v>
      </c>
      <c r="Z131" s="101"/>
      <c r="AA131" s="99"/>
      <c r="AB131" s="90"/>
      <c r="AC131" s="99"/>
      <c r="AD131" s="110"/>
      <c r="AE131" s="99"/>
      <c r="AF131" s="99">
        <v>6</v>
      </c>
      <c r="AG131" s="102"/>
      <c r="AH131" s="103">
        <f>MAX(Z131:AG131)</f>
        <v>6</v>
      </c>
      <c r="AI131" s="100">
        <f>AH131*AI$5</f>
        <v>3</v>
      </c>
      <c r="AJ131" s="101"/>
      <c r="AK131" s="102">
        <f>AA131*AK$3</f>
        <v>0</v>
      </c>
      <c r="AL131" s="102">
        <f>AB131*AL$3</f>
        <v>0</v>
      </c>
      <c r="AM131" s="102">
        <f>AC131*AM$3</f>
        <v>0</v>
      </c>
      <c r="AN131" s="102">
        <f>AD131*AN$3</f>
        <v>0</v>
      </c>
      <c r="AO131" s="102">
        <f>AE131*AO$3</f>
        <v>0</v>
      </c>
      <c r="AP131" s="102">
        <f>AF131*AP$3</f>
        <v>30</v>
      </c>
      <c r="AQ131" s="102">
        <f>AG131*AQ$3</f>
        <v>0</v>
      </c>
      <c r="AR131" s="103">
        <f>MAX(AJ131:AQ131)</f>
        <v>30</v>
      </c>
      <c r="AS131" s="100">
        <f>AR131*AS$5</f>
        <v>15</v>
      </c>
      <c r="AY131" s="2"/>
      <c r="AZ131" s="2"/>
      <c r="BA131" s="2"/>
    </row>
    <row r="132" spans="1:45" s="104" customFormat="1" ht="15.75" customHeight="1">
      <c r="A132" s="85">
        <f>A131+1</f>
        <v>126</v>
      </c>
      <c r="B132" s="105" t="s">
        <v>187</v>
      </c>
      <c r="C132" s="51" t="s">
        <v>52</v>
      </c>
      <c r="D132" s="87" t="s">
        <v>46</v>
      </c>
      <c r="E132" s="87" t="s">
        <v>47</v>
      </c>
      <c r="F132" s="88"/>
      <c r="G132" s="87" t="s">
        <v>185</v>
      </c>
      <c r="H132" s="89"/>
      <c r="I132" s="89">
        <f>IF(U132&lt;&gt;"",I$5-U132+1,"")</f>
      </c>
      <c r="J132" s="99"/>
      <c r="K132" s="91">
        <f>IF(V132&lt;&gt;"",(K$5-V132+1)*1.5,"")</f>
      </c>
      <c r="L132" s="92">
        <f>X132</f>
        <v>0</v>
      </c>
      <c r="M132" s="93">
        <f>Y132</f>
        <v>0</v>
      </c>
      <c r="N132" s="94">
        <f>AH132</f>
        <v>15</v>
      </c>
      <c r="O132" s="94">
        <f>AI132</f>
        <v>7.5</v>
      </c>
      <c r="P132" s="93">
        <f>SUM(H132:K132)</f>
        <v>0</v>
      </c>
      <c r="Q132" s="95">
        <f>SUM(H132:K132)+MAX(M132,AS132)</f>
        <v>15</v>
      </c>
      <c r="R132" s="96">
        <f>Q132+MAX(S132,T132)</f>
        <v>15</v>
      </c>
      <c r="S132" s="97">
        <f>IF(L132&gt;0,3,0)</f>
        <v>0</v>
      </c>
      <c r="T132" s="97">
        <f>IF(P132&gt;0,3,0)</f>
        <v>0</v>
      </c>
      <c r="U132" s="90"/>
      <c r="V132" s="90"/>
      <c r="W132" s="98">
        <v>0</v>
      </c>
      <c r="X132" s="99"/>
      <c r="Y132" s="100">
        <f>X132*Y$5</f>
        <v>0</v>
      </c>
      <c r="Z132" s="101"/>
      <c r="AA132" s="99"/>
      <c r="AB132" s="99"/>
      <c r="AC132" s="99">
        <v>15</v>
      </c>
      <c r="AD132" s="116"/>
      <c r="AE132" s="99"/>
      <c r="AF132" s="99"/>
      <c r="AG132" s="102"/>
      <c r="AH132" s="103">
        <f>MAX(Z132:AG132)</f>
        <v>15</v>
      </c>
      <c r="AI132" s="100">
        <f>AH132*AI$5</f>
        <v>7.5</v>
      </c>
      <c r="AJ132" s="101"/>
      <c r="AK132" s="102">
        <f>AA132*AK$3</f>
        <v>0</v>
      </c>
      <c r="AL132" s="102">
        <f>AB132*AL$3</f>
        <v>0</v>
      </c>
      <c r="AM132" s="102">
        <f>AC132*AM$3</f>
        <v>30</v>
      </c>
      <c r="AN132" s="102">
        <f>AD132*AN$3</f>
        <v>0</v>
      </c>
      <c r="AO132" s="102">
        <f>AE132*AO$3</f>
        <v>0</v>
      </c>
      <c r="AP132" s="102">
        <f>AF132*AP$3</f>
        <v>0</v>
      </c>
      <c r="AQ132" s="102">
        <f>AG132*AQ$3</f>
        <v>0</v>
      </c>
      <c r="AR132" s="103">
        <f>MAX(AJ132:AQ132)</f>
        <v>30</v>
      </c>
      <c r="AS132" s="100">
        <f>AR132*AS$5</f>
        <v>15</v>
      </c>
    </row>
    <row r="133" spans="1:45" s="104" customFormat="1" ht="15.75" customHeight="1">
      <c r="A133" s="85">
        <f>A132+1</f>
        <v>127</v>
      </c>
      <c r="B133" s="86" t="s">
        <v>188</v>
      </c>
      <c r="C133" s="51" t="s">
        <v>50</v>
      </c>
      <c r="D133" s="87" t="s">
        <v>46</v>
      </c>
      <c r="E133" s="87" t="s">
        <v>47</v>
      </c>
      <c r="F133" s="88">
        <f>IF(G133&lt;1943,"L",IF(G133&lt;1948,"SM",IF(G133&lt;1958,"M",IF(G133&gt;2003,"J",""))))</f>
      </c>
      <c r="G133" s="111">
        <v>1962</v>
      </c>
      <c r="H133" s="89"/>
      <c r="I133" s="89">
        <f>IF(U133&lt;&gt;"",I$5-U133+1,"")</f>
      </c>
      <c r="J133" s="112"/>
      <c r="K133" s="91">
        <f>IF(V133&lt;&gt;"",(K$5-V133+1)*1.5,"")</f>
      </c>
      <c r="L133" s="92">
        <f>X133</f>
        <v>0</v>
      </c>
      <c r="M133" s="93">
        <f>Y133</f>
        <v>0</v>
      </c>
      <c r="N133" s="94">
        <f>AH133</f>
        <v>29</v>
      </c>
      <c r="O133" s="94">
        <f>AI133</f>
        <v>14.5</v>
      </c>
      <c r="P133" s="93">
        <f>SUM(H133:K133)</f>
        <v>0</v>
      </c>
      <c r="Q133" s="95">
        <f>SUM(H133:K133)+MAX(M133,AS133)</f>
        <v>14.5</v>
      </c>
      <c r="R133" s="96">
        <f>Q133+MAX(S133,T133)</f>
        <v>14.5</v>
      </c>
      <c r="S133" s="97">
        <f>IF(L133&gt;0,3,0)</f>
        <v>0</v>
      </c>
      <c r="T133" s="97">
        <f>IF(P133&gt;0,3,0)</f>
        <v>0</v>
      </c>
      <c r="U133" s="90"/>
      <c r="V133" s="90"/>
      <c r="W133" s="98">
        <v>0</v>
      </c>
      <c r="X133" s="99"/>
      <c r="Y133" s="100">
        <f>X133*Y$5</f>
        <v>0</v>
      </c>
      <c r="Z133" s="101"/>
      <c r="AA133" s="99">
        <v>29</v>
      </c>
      <c r="AB133" s="90"/>
      <c r="AC133" s="99"/>
      <c r="AD133" s="110"/>
      <c r="AE133" s="99"/>
      <c r="AF133" s="99"/>
      <c r="AG133" s="102"/>
      <c r="AH133" s="103">
        <f>MAX(Z133:AG133)</f>
        <v>29</v>
      </c>
      <c r="AI133" s="100">
        <f>AH133*AI$5</f>
        <v>14.5</v>
      </c>
      <c r="AJ133" s="101"/>
      <c r="AK133" s="102">
        <f>AA133*AK$3</f>
        <v>29</v>
      </c>
      <c r="AL133" s="102">
        <f>AB133*AL$3</f>
        <v>0</v>
      </c>
      <c r="AM133" s="102">
        <f>AC133*AM$3</f>
        <v>0</v>
      </c>
      <c r="AN133" s="102">
        <f>AD133*AN$3</f>
        <v>0</v>
      </c>
      <c r="AO133" s="102">
        <f>AE133*AO$3</f>
        <v>0</v>
      </c>
      <c r="AP133" s="102">
        <f>AF133*AP$3</f>
        <v>0</v>
      </c>
      <c r="AQ133" s="102">
        <f>AG133*AQ$3</f>
        <v>0</v>
      </c>
      <c r="AR133" s="103">
        <f>MAX(AJ133:AQ133)</f>
        <v>29</v>
      </c>
      <c r="AS133" s="100">
        <f>AR133*AS$5</f>
        <v>14.5</v>
      </c>
    </row>
    <row r="134" spans="1:46" s="104" customFormat="1" ht="15.75" customHeight="1">
      <c r="A134" s="85">
        <f>A133+1</f>
        <v>128</v>
      </c>
      <c r="B134" s="86" t="s">
        <v>189</v>
      </c>
      <c r="C134" s="51" t="s">
        <v>9</v>
      </c>
      <c r="D134" s="87" t="s">
        <v>46</v>
      </c>
      <c r="E134" s="87" t="s">
        <v>47</v>
      </c>
      <c r="F134" s="88">
        <f>IF(G134&lt;1943,"L",IF(G134&lt;1948,"SM",IF(G134&lt;1958,"M",IF(G134&gt;2003,"J",""))))</f>
      </c>
      <c r="G134" s="87">
        <v>1963</v>
      </c>
      <c r="H134" s="89"/>
      <c r="I134" s="89">
        <f>IF(U134&lt;&gt;"",I$5-U134+1,"")</f>
      </c>
      <c r="J134" s="90"/>
      <c r="K134" s="91">
        <f>IF(V134&lt;&gt;"",(K$5-V134+1)*1.5,"")</f>
      </c>
      <c r="L134" s="92">
        <f>X134</f>
        <v>28</v>
      </c>
      <c r="M134" s="93">
        <f>Y134</f>
        <v>14</v>
      </c>
      <c r="N134" s="94">
        <f>AH134</f>
        <v>0</v>
      </c>
      <c r="O134" s="94">
        <f>AI134</f>
        <v>0</v>
      </c>
      <c r="P134" s="93">
        <f>SUM(H134:K134)</f>
        <v>0</v>
      </c>
      <c r="Q134" s="95">
        <f>SUM(H134:K134)+MAX(M134,AS134)</f>
        <v>14</v>
      </c>
      <c r="R134" s="96">
        <f>Q134+MAX(S134,T134)</f>
        <v>17</v>
      </c>
      <c r="S134" s="97">
        <f>IF(L134&gt;0,3,0)</f>
        <v>3</v>
      </c>
      <c r="T134" s="97">
        <f>IF(P134&gt;0,3,0)</f>
        <v>0</v>
      </c>
      <c r="U134" s="90"/>
      <c r="V134" s="90"/>
      <c r="W134" s="98">
        <v>12</v>
      </c>
      <c r="X134" s="99">
        <f>IF(W134&gt;0,W$5-W134+1,0)</f>
        <v>28</v>
      </c>
      <c r="Y134" s="100">
        <f>X134*Y$5</f>
        <v>14</v>
      </c>
      <c r="Z134" s="101"/>
      <c r="AA134" s="99"/>
      <c r="AB134" s="90"/>
      <c r="AC134" s="99"/>
      <c r="AD134" s="107"/>
      <c r="AE134" s="99"/>
      <c r="AF134" s="99"/>
      <c r="AG134" s="102"/>
      <c r="AH134" s="103">
        <f>MAX(Z134:AG134)</f>
        <v>0</v>
      </c>
      <c r="AI134" s="100">
        <f>AH134*AI$5</f>
        <v>0</v>
      </c>
      <c r="AJ134" s="101"/>
      <c r="AK134" s="102">
        <f>AA134*AK$3</f>
        <v>0</v>
      </c>
      <c r="AL134" s="102">
        <f>AB134*AL$3</f>
        <v>0</v>
      </c>
      <c r="AM134" s="102">
        <f>AC134*AM$3</f>
        <v>0</v>
      </c>
      <c r="AN134" s="102">
        <f>AD134*AN$3</f>
        <v>0</v>
      </c>
      <c r="AO134" s="102">
        <f>AE134*AO$3</f>
        <v>0</v>
      </c>
      <c r="AP134" s="102">
        <f>AF134*AP$3</f>
        <v>0</v>
      </c>
      <c r="AQ134" s="102">
        <f>AG134*AQ$3</f>
        <v>0</v>
      </c>
      <c r="AR134" s="103">
        <f>MAX(AJ134:AQ134)</f>
        <v>0</v>
      </c>
      <c r="AS134" s="100">
        <f>AR134*AS$5</f>
        <v>0</v>
      </c>
      <c r="AT134" s="2"/>
    </row>
    <row r="135" spans="1:45" s="104" customFormat="1" ht="15.75" customHeight="1">
      <c r="A135" s="85">
        <f>A134+1</f>
        <v>129</v>
      </c>
      <c r="B135" s="105" t="s">
        <v>190</v>
      </c>
      <c r="C135" s="51" t="s">
        <v>52</v>
      </c>
      <c r="D135" s="87" t="s">
        <v>46</v>
      </c>
      <c r="E135" s="87" t="s">
        <v>47</v>
      </c>
      <c r="F135" s="88"/>
      <c r="G135" s="87" t="s">
        <v>185</v>
      </c>
      <c r="H135" s="89"/>
      <c r="I135" s="89">
        <f>IF(U135&lt;&gt;"",I$5-U135+1,"")</f>
      </c>
      <c r="J135" s="99"/>
      <c r="K135" s="91">
        <f>IF(V135&lt;&gt;"",(K$5-V135+1)*1.5,"")</f>
      </c>
      <c r="L135" s="92">
        <f>X135</f>
        <v>0</v>
      </c>
      <c r="M135" s="93">
        <f>Y135</f>
        <v>0</v>
      </c>
      <c r="N135" s="94">
        <f>AH135</f>
        <v>14</v>
      </c>
      <c r="O135" s="94">
        <f>AI135</f>
        <v>7</v>
      </c>
      <c r="P135" s="93">
        <f>SUM(H135:K135)</f>
        <v>0</v>
      </c>
      <c r="Q135" s="95">
        <f>SUM(H135:K135)+MAX(M135,AS135)</f>
        <v>14</v>
      </c>
      <c r="R135" s="96">
        <f>Q135+MAX(S135,T135)</f>
        <v>14</v>
      </c>
      <c r="S135" s="97">
        <f>IF(L135&gt;0,3,0)</f>
        <v>0</v>
      </c>
      <c r="T135" s="97">
        <f>IF(P135&gt;0,3,0)</f>
        <v>0</v>
      </c>
      <c r="U135" s="90"/>
      <c r="V135" s="90"/>
      <c r="W135" s="98">
        <v>0</v>
      </c>
      <c r="X135" s="99"/>
      <c r="Y135" s="100">
        <f>X135*Y$5</f>
        <v>0</v>
      </c>
      <c r="Z135" s="101"/>
      <c r="AA135" s="99"/>
      <c r="AB135" s="99"/>
      <c r="AC135" s="99">
        <v>14</v>
      </c>
      <c r="AD135" s="116"/>
      <c r="AE135" s="99"/>
      <c r="AF135" s="99"/>
      <c r="AG135" s="102"/>
      <c r="AH135" s="103">
        <f>MAX(Z135:AG135)</f>
        <v>14</v>
      </c>
      <c r="AI135" s="100">
        <f>AH135*AI$5</f>
        <v>7</v>
      </c>
      <c r="AJ135" s="101"/>
      <c r="AK135" s="102">
        <f>AA135*AK$3</f>
        <v>0</v>
      </c>
      <c r="AL135" s="102">
        <f>AB135*AL$3</f>
        <v>0</v>
      </c>
      <c r="AM135" s="102">
        <f>AC135*AM$3</f>
        <v>28</v>
      </c>
      <c r="AN135" s="102">
        <f>AD135*AN$3</f>
        <v>0</v>
      </c>
      <c r="AO135" s="102">
        <f>AE135*AO$3</f>
        <v>0</v>
      </c>
      <c r="AP135" s="102">
        <f>AF135*AP$3</f>
        <v>0</v>
      </c>
      <c r="AQ135" s="102">
        <f>AG135*AQ$3</f>
        <v>0</v>
      </c>
      <c r="AR135" s="103">
        <f>MAX(AJ135:AQ135)</f>
        <v>28</v>
      </c>
      <c r="AS135" s="100">
        <f>AR135*AS$5</f>
        <v>14</v>
      </c>
    </row>
    <row r="136" spans="1:45" s="104" customFormat="1" ht="15.75" customHeight="1">
      <c r="A136" s="85">
        <f>A135+1</f>
        <v>130</v>
      </c>
      <c r="B136" s="86" t="s">
        <v>191</v>
      </c>
      <c r="C136" s="51" t="s">
        <v>45</v>
      </c>
      <c r="D136" s="87" t="s">
        <v>46</v>
      </c>
      <c r="E136" s="87" t="s">
        <v>47</v>
      </c>
      <c r="F136" s="88">
        <f>IF(G136&lt;1942,"L",IF(G136&lt;1947,"SM",IF(G136&lt;1957,"M",IF(G136&gt;2002,"J",""))))</f>
      </c>
      <c r="G136" s="87">
        <v>1966</v>
      </c>
      <c r="H136" s="89">
        <v>3</v>
      </c>
      <c r="I136" s="89">
        <f>IF(U136&lt;&gt;"",I$5-U136+1,"")</f>
        <v>1</v>
      </c>
      <c r="J136" s="90"/>
      <c r="K136" s="91">
        <f>IF(V136&lt;&gt;"",(K$5-V136+1)*1.5,"")</f>
      </c>
      <c r="L136" s="92">
        <f>X136</f>
        <v>0</v>
      </c>
      <c r="M136" s="93">
        <f>Y136</f>
        <v>0</v>
      </c>
      <c r="N136" s="125"/>
      <c r="O136" s="94">
        <f>AH136</f>
        <v>0</v>
      </c>
      <c r="P136" s="93">
        <f>SUM(I136:K136)</f>
        <v>1</v>
      </c>
      <c r="Q136" s="95">
        <f>SUM(H136:K136)+MAX(M136,AS136)</f>
        <v>13.5</v>
      </c>
      <c r="R136" s="96">
        <f>Q136+MAX(S136,T136)</f>
        <v>16.5</v>
      </c>
      <c r="S136" s="97">
        <f>IF(L136&gt;0,3,0)</f>
        <v>0</v>
      </c>
      <c r="T136" s="97">
        <f>IF(P136&gt;0,3,0)</f>
        <v>3</v>
      </c>
      <c r="U136" s="90">
        <v>82</v>
      </c>
      <c r="V136" s="90"/>
      <c r="W136" s="98">
        <v>0</v>
      </c>
      <c r="X136" s="99">
        <f>IF(W136&gt;0,W$5-W136+1,0)</f>
        <v>0</v>
      </c>
      <c r="Y136" s="100">
        <f>X136*Y$5</f>
        <v>0</v>
      </c>
      <c r="Z136" s="99"/>
      <c r="AA136" s="90">
        <v>19</v>
      </c>
      <c r="AB136" s="99"/>
      <c r="AC136" s="107"/>
      <c r="AD136" s="99"/>
      <c r="AE136" s="99"/>
      <c r="AF136" s="99"/>
      <c r="AG136" s="102"/>
      <c r="AH136" s="100">
        <f>AG136*AH$5</f>
        <v>0</v>
      </c>
      <c r="AI136" s="100">
        <f>AH136*AI$5</f>
        <v>0</v>
      </c>
      <c r="AJ136" s="101"/>
      <c r="AK136" s="102">
        <f>AA136*AK$3</f>
        <v>19</v>
      </c>
      <c r="AL136" s="102">
        <f>AB136*AL$3</f>
        <v>0</v>
      </c>
      <c r="AM136" s="102">
        <f>AC136*AM$3</f>
        <v>0</v>
      </c>
      <c r="AN136" s="102">
        <f>AD136*AN$3</f>
        <v>0</v>
      </c>
      <c r="AO136" s="102">
        <f>AE136*AO$3</f>
        <v>0</v>
      </c>
      <c r="AP136" s="102">
        <f>AF136*AP$3</f>
        <v>0</v>
      </c>
      <c r="AQ136" s="102">
        <f>AG136*AQ$3</f>
        <v>0</v>
      </c>
      <c r="AR136" s="103">
        <f>MAX(AJ136:AQ136)</f>
        <v>19</v>
      </c>
      <c r="AS136" s="100">
        <f>AR136*AS$5</f>
        <v>9.5</v>
      </c>
    </row>
    <row r="137" spans="1:50" s="108" customFormat="1" ht="15.75" customHeight="1">
      <c r="A137" s="85">
        <f>A136+1</f>
        <v>131</v>
      </c>
      <c r="B137" s="127" t="s">
        <v>192</v>
      </c>
      <c r="C137" s="51" t="s">
        <v>133</v>
      </c>
      <c r="D137" s="50" t="s">
        <v>134</v>
      </c>
      <c r="E137" s="87" t="s">
        <v>47</v>
      </c>
      <c r="F137" s="88"/>
      <c r="G137" s="87"/>
      <c r="H137" s="89"/>
      <c r="I137" s="89">
        <f>IF(U137&lt;&gt;"",I$5-U137+1,"")</f>
      </c>
      <c r="J137" s="90"/>
      <c r="K137" s="91">
        <f>IF(V137&lt;&gt;"",(K$5-V137+1)*1.5,"")</f>
      </c>
      <c r="L137" s="92">
        <f>X137</f>
        <v>27</v>
      </c>
      <c r="M137" s="93">
        <f>Y137</f>
        <v>13.5</v>
      </c>
      <c r="N137" s="94">
        <f>AH137</f>
        <v>0</v>
      </c>
      <c r="O137" s="94">
        <f>AI137</f>
        <v>0</v>
      </c>
      <c r="P137" s="93">
        <f>SUM(H137:K137)</f>
        <v>0</v>
      </c>
      <c r="Q137" s="95">
        <f>SUM(H137:K137)+MAX(M137,AS137)</f>
        <v>13.5</v>
      </c>
      <c r="R137" s="96">
        <f>Q137+MAX(S137,T137)</f>
        <v>16.5</v>
      </c>
      <c r="S137" s="97">
        <f>IF(L137&gt;0,3,0)</f>
        <v>3</v>
      </c>
      <c r="T137" s="97">
        <f>IF(P137&gt;0,3,0)</f>
        <v>0</v>
      </c>
      <c r="U137" s="90"/>
      <c r="V137" s="90"/>
      <c r="W137" s="98">
        <v>13</v>
      </c>
      <c r="X137" s="99">
        <f>IF(W137&gt;0,W$5-W137+1,0)</f>
        <v>27</v>
      </c>
      <c r="Y137" s="100">
        <f>X137*Y$5</f>
        <v>13.5</v>
      </c>
      <c r="Z137" s="101"/>
      <c r="AA137" s="99"/>
      <c r="AB137" s="90"/>
      <c r="AC137" s="99"/>
      <c r="AD137" s="110"/>
      <c r="AE137" s="99"/>
      <c r="AF137" s="99"/>
      <c r="AG137" s="102"/>
      <c r="AH137" s="103">
        <f>MAX(Z137:AG137)</f>
        <v>0</v>
      </c>
      <c r="AI137" s="100">
        <f>AH137*AI$5</f>
        <v>0</v>
      </c>
      <c r="AJ137" s="101"/>
      <c r="AK137" s="102">
        <f>AA137*AK$3</f>
        <v>0</v>
      </c>
      <c r="AL137" s="102">
        <f>AB137*AL$3</f>
        <v>0</v>
      </c>
      <c r="AM137" s="102">
        <f>AC137*AM$3</f>
        <v>0</v>
      </c>
      <c r="AN137" s="102">
        <f>AD137*AN$3</f>
        <v>0</v>
      </c>
      <c r="AO137" s="102">
        <f>AE137*AO$3</f>
        <v>0</v>
      </c>
      <c r="AP137" s="102">
        <f>AF137*AP$3</f>
        <v>0</v>
      </c>
      <c r="AQ137" s="102">
        <f>AG137*AQ$3</f>
        <v>0</v>
      </c>
      <c r="AR137" s="103">
        <f>MAX(AJ137:AQ137)</f>
        <v>0</v>
      </c>
      <c r="AS137" s="100">
        <f>AR137*AS$5</f>
        <v>0</v>
      </c>
      <c r="AT137" s="104"/>
      <c r="AU137" s="104"/>
      <c r="AV137" s="104"/>
      <c r="AW137" s="104"/>
      <c r="AX137" s="104"/>
    </row>
    <row r="138" spans="1:45" s="104" customFormat="1" ht="15.75" customHeight="1">
      <c r="A138" s="85">
        <f>A137+1</f>
        <v>132</v>
      </c>
      <c r="B138" s="86" t="s">
        <v>193</v>
      </c>
      <c r="C138" s="51" t="s">
        <v>194</v>
      </c>
      <c r="D138" s="87" t="s">
        <v>46</v>
      </c>
      <c r="E138" s="111" t="s">
        <v>47</v>
      </c>
      <c r="F138" s="88" t="str">
        <f>IF(G138&lt;1942,"L",IF(G138&lt;1947,"SM",IF(G138&lt;1957,"M",IF(G138&gt;2002,"J",""))))</f>
        <v>M</v>
      </c>
      <c r="G138" s="111">
        <v>1952</v>
      </c>
      <c r="H138" s="89"/>
      <c r="I138" s="89">
        <f>IF(U138&lt;&gt;"",I$5-U138+1,"")</f>
      </c>
      <c r="J138" s="90"/>
      <c r="K138" s="91">
        <f>IF(V138&lt;&gt;"",(K$5-V138+1)*1.5,"")</f>
      </c>
      <c r="L138" s="92">
        <f>X138</f>
        <v>0</v>
      </c>
      <c r="M138" s="93">
        <f>Y138</f>
        <v>0</v>
      </c>
      <c r="N138" s="94">
        <f>AH138</f>
        <v>9</v>
      </c>
      <c r="O138" s="94">
        <f>AI138</f>
        <v>4.5</v>
      </c>
      <c r="P138" s="93">
        <f>SUM(H138:K138)</f>
        <v>0</v>
      </c>
      <c r="Q138" s="95">
        <f>SUM(H138:K138)+MAX(M138,AS138)</f>
        <v>13.5</v>
      </c>
      <c r="R138" s="96">
        <f>Q138+MAX(S138,T138)</f>
        <v>13.5</v>
      </c>
      <c r="S138" s="97">
        <f>IF(L138&gt;0,3,0)</f>
        <v>0</v>
      </c>
      <c r="T138" s="97">
        <f>IF(P138&gt;0,3,0)</f>
        <v>0</v>
      </c>
      <c r="U138" s="90"/>
      <c r="V138" s="90"/>
      <c r="W138" s="98">
        <v>0</v>
      </c>
      <c r="X138" s="102"/>
      <c r="Y138" s="100">
        <f>X138*Y$5</f>
        <v>0</v>
      </c>
      <c r="Z138" s="101"/>
      <c r="AA138" s="99"/>
      <c r="AB138" s="90">
        <v>9</v>
      </c>
      <c r="AC138" s="99"/>
      <c r="AD138" s="110"/>
      <c r="AE138" s="99"/>
      <c r="AF138" s="99"/>
      <c r="AG138" s="102"/>
      <c r="AH138" s="103">
        <f>MAX(Z138:AG138)</f>
        <v>9</v>
      </c>
      <c r="AI138" s="100">
        <f>AH138*AI$5</f>
        <v>4.5</v>
      </c>
      <c r="AJ138" s="101"/>
      <c r="AK138" s="102">
        <f>AA138*AK$3</f>
        <v>0</v>
      </c>
      <c r="AL138" s="102">
        <f>AB138*AL$3</f>
        <v>27</v>
      </c>
      <c r="AM138" s="102">
        <f>AC138*AM$3</f>
        <v>0</v>
      </c>
      <c r="AN138" s="102">
        <f>AD138*AN$3</f>
        <v>0</v>
      </c>
      <c r="AO138" s="102">
        <f>AE138*AO$3</f>
        <v>0</v>
      </c>
      <c r="AP138" s="102">
        <f>AF138*AP$3</f>
        <v>0</v>
      </c>
      <c r="AQ138" s="102">
        <f>AG138*AQ$3</f>
        <v>0</v>
      </c>
      <c r="AR138" s="103">
        <f>MAX(AJ138:AQ138)</f>
        <v>27</v>
      </c>
      <c r="AS138" s="100">
        <f>AR138*AS$5</f>
        <v>13.5</v>
      </c>
    </row>
    <row r="139" spans="1:45" s="104" customFormat="1" ht="15.75" customHeight="1">
      <c r="A139" s="85">
        <f>A138+1</f>
        <v>133</v>
      </c>
      <c r="B139" s="86" t="s">
        <v>195</v>
      </c>
      <c r="C139" s="51" t="s">
        <v>45</v>
      </c>
      <c r="D139" s="87" t="s">
        <v>46</v>
      </c>
      <c r="E139" s="87" t="s">
        <v>47</v>
      </c>
      <c r="F139" s="88" t="str">
        <f>IF(G139&lt;1943,"L",IF(G139&lt;1948,"SM",IF(G139&lt;1958,"M",IF(G139&gt;2003,"J",""))))</f>
        <v>M</v>
      </c>
      <c r="G139" s="87">
        <v>1957</v>
      </c>
      <c r="H139" s="89"/>
      <c r="I139" s="89">
        <f>IF(U139&lt;&gt;"",I$5-U139+1,"")</f>
      </c>
      <c r="J139" s="90"/>
      <c r="K139" s="91">
        <f>IF(V139&lt;&gt;"",(K$5-V139+1)*1.5,"")</f>
      </c>
      <c r="L139" s="92">
        <f>X139</f>
        <v>0</v>
      </c>
      <c r="M139" s="93">
        <f>Y139</f>
        <v>0</v>
      </c>
      <c r="N139" s="94">
        <f>AH139</f>
        <v>26</v>
      </c>
      <c r="O139" s="94">
        <f>AI139</f>
        <v>13</v>
      </c>
      <c r="P139" s="93">
        <f>SUM(H139:K139)</f>
        <v>0</v>
      </c>
      <c r="Q139" s="95">
        <f>SUM(H139:K139)+MAX(M139,AS139)</f>
        <v>13</v>
      </c>
      <c r="R139" s="96">
        <f>Q139+MAX(S139,T139)</f>
        <v>13</v>
      </c>
      <c r="S139" s="97">
        <f>IF(L139&gt;0,3,0)</f>
        <v>0</v>
      </c>
      <c r="T139" s="97">
        <f>IF(P139&gt;0,3,0)</f>
        <v>0</v>
      </c>
      <c r="U139" s="90"/>
      <c r="V139" s="90"/>
      <c r="W139" s="98">
        <v>0</v>
      </c>
      <c r="X139" s="102"/>
      <c r="Y139" s="100">
        <f>X139*Y$5</f>
        <v>0</v>
      </c>
      <c r="Z139" s="101"/>
      <c r="AA139" s="99">
        <v>22</v>
      </c>
      <c r="AB139" s="90"/>
      <c r="AC139" s="99"/>
      <c r="AD139" s="99">
        <v>26</v>
      </c>
      <c r="AE139" s="99"/>
      <c r="AF139" s="99"/>
      <c r="AG139" s="102"/>
      <c r="AH139" s="103">
        <f>MAX(Z139:AG139)</f>
        <v>26</v>
      </c>
      <c r="AI139" s="100">
        <f>AH139*AI$5</f>
        <v>13</v>
      </c>
      <c r="AJ139" s="101"/>
      <c r="AK139" s="102">
        <f>AA139*AK$3</f>
        <v>22</v>
      </c>
      <c r="AL139" s="102">
        <f>AB139*AL$3</f>
        <v>0</v>
      </c>
      <c r="AM139" s="102">
        <f>AC139*AM$3</f>
        <v>0</v>
      </c>
      <c r="AN139" s="102">
        <f>AD139*AN$3</f>
        <v>26</v>
      </c>
      <c r="AO139" s="102">
        <f>AE139*AO$3</f>
        <v>0</v>
      </c>
      <c r="AP139" s="102">
        <f>AF139*AP$3</f>
        <v>0</v>
      </c>
      <c r="AQ139" s="102">
        <f>AG139*AQ$3</f>
        <v>0</v>
      </c>
      <c r="AR139" s="103">
        <f>MAX(AJ139:AQ139)</f>
        <v>26</v>
      </c>
      <c r="AS139" s="100">
        <f>AR139*AS$5</f>
        <v>13</v>
      </c>
    </row>
    <row r="140" spans="1:45" s="104" customFormat="1" ht="15.75" customHeight="1">
      <c r="A140" s="85">
        <f>A139+1</f>
        <v>134</v>
      </c>
      <c r="B140" s="121" t="s">
        <v>196</v>
      </c>
      <c r="C140" s="51" t="s">
        <v>65</v>
      </c>
      <c r="D140" s="87" t="s">
        <v>46</v>
      </c>
      <c r="E140" s="50" t="s">
        <v>74</v>
      </c>
      <c r="F140" s="88" t="str">
        <f>IF(G140&lt;1943,"L",IF(G140&lt;1948,"SM",IF(G140&lt;1958,"M",IF(G140&gt;2003,"J",""))))</f>
        <v>M</v>
      </c>
      <c r="G140" s="134">
        <v>1957</v>
      </c>
      <c r="H140" s="89"/>
      <c r="I140" s="89">
        <f>IF(U140&lt;&gt;"",I$5-U140+1,"")</f>
      </c>
      <c r="J140" s="90"/>
      <c r="K140" s="91">
        <f>IF(V140&lt;&gt;"",(K$5-V140+1)*1.5,"")</f>
      </c>
      <c r="L140" s="92">
        <f>X140</f>
        <v>0</v>
      </c>
      <c r="M140" s="93">
        <f>Y140</f>
        <v>0</v>
      </c>
      <c r="N140" s="94">
        <f>AH140</f>
        <v>5</v>
      </c>
      <c r="O140" s="94">
        <f>AI140</f>
        <v>2.5</v>
      </c>
      <c r="P140" s="93">
        <f>SUM(H140:K140)</f>
        <v>0</v>
      </c>
      <c r="Q140" s="95">
        <f>SUM(H140:K140)+MAX(M140,AS140)</f>
        <v>12.5</v>
      </c>
      <c r="R140" s="96">
        <f>Q140+MAX(S140,T140)</f>
        <v>12.5</v>
      </c>
      <c r="S140" s="97">
        <f>IF(L140&gt;0,3,0)</f>
        <v>0</v>
      </c>
      <c r="T140" s="97">
        <f>IF(P140&gt;0,3,0)</f>
        <v>0</v>
      </c>
      <c r="U140" s="90"/>
      <c r="V140" s="90"/>
      <c r="W140" s="98">
        <v>0</v>
      </c>
      <c r="X140" s="99">
        <f>IF(W140&gt;0,W$5-W140+1,0)</f>
        <v>0</v>
      </c>
      <c r="Y140" s="100">
        <f>X140*Y$5</f>
        <v>0</v>
      </c>
      <c r="Z140" s="101"/>
      <c r="AA140" s="99"/>
      <c r="AB140" s="90"/>
      <c r="AC140" s="99"/>
      <c r="AD140" s="110"/>
      <c r="AE140" s="99"/>
      <c r="AF140" s="99">
        <v>5</v>
      </c>
      <c r="AG140" s="102"/>
      <c r="AH140" s="103">
        <f>MAX(Z140:AG140)</f>
        <v>5</v>
      </c>
      <c r="AI140" s="100">
        <f>AH140*AI$5</f>
        <v>2.5</v>
      </c>
      <c r="AJ140" s="101"/>
      <c r="AK140" s="102">
        <f>AA140*AK$3</f>
        <v>0</v>
      </c>
      <c r="AL140" s="102">
        <f>AB140*AL$3</f>
        <v>0</v>
      </c>
      <c r="AM140" s="102">
        <f>AC140*AM$3</f>
        <v>0</v>
      </c>
      <c r="AN140" s="102">
        <f>AD140*AN$3</f>
        <v>0</v>
      </c>
      <c r="AO140" s="102">
        <f>AE140*AO$3</f>
        <v>0</v>
      </c>
      <c r="AP140" s="102">
        <f>AF140*AP$3</f>
        <v>25</v>
      </c>
      <c r="AQ140" s="102">
        <f>AG140*AQ$3</f>
        <v>0</v>
      </c>
      <c r="AR140" s="103">
        <f>MAX(AJ140:AQ140)</f>
        <v>25</v>
      </c>
      <c r="AS140" s="100">
        <f>AR140*AS$5</f>
        <v>12.5</v>
      </c>
    </row>
    <row r="141" spans="1:45" s="104" customFormat="1" ht="15.75" customHeight="1">
      <c r="A141" s="85">
        <f>A140+1</f>
        <v>135</v>
      </c>
      <c r="B141" s="86" t="s">
        <v>197</v>
      </c>
      <c r="C141" s="51" t="s">
        <v>45</v>
      </c>
      <c r="D141" s="87" t="s">
        <v>46</v>
      </c>
      <c r="E141" s="87" t="s">
        <v>47</v>
      </c>
      <c r="F141" s="88" t="str">
        <f>IF(G141&lt;1943,"L",IF(G141&lt;1948,"SM",IF(G141&lt;1958,"M",IF(G141&gt;2003,"J",""))))</f>
        <v>M</v>
      </c>
      <c r="G141" s="87">
        <v>1954</v>
      </c>
      <c r="H141" s="89"/>
      <c r="I141" s="89">
        <f>IF(U141&lt;&gt;"",I$5-U141+1,"")</f>
      </c>
      <c r="J141" s="90"/>
      <c r="K141" s="91">
        <f>IF(V141&lt;&gt;"",(K$5-V141+1)*1.5,"")</f>
      </c>
      <c r="L141" s="92">
        <f>X141</f>
        <v>25</v>
      </c>
      <c r="M141" s="93">
        <f>Y141</f>
        <v>12.5</v>
      </c>
      <c r="N141" s="94">
        <f>AH141</f>
        <v>7</v>
      </c>
      <c r="O141" s="94">
        <f>AI141</f>
        <v>3.5</v>
      </c>
      <c r="P141" s="93">
        <f>SUM(H141:K141)</f>
        <v>0</v>
      </c>
      <c r="Q141" s="95">
        <f>SUM(H141:K141)+MAX(M141,AS141)</f>
        <v>12.5</v>
      </c>
      <c r="R141" s="96">
        <f>Q141+MAX(S141,T141)</f>
        <v>15.5</v>
      </c>
      <c r="S141" s="97">
        <f>IF(L141&gt;0,3,0)</f>
        <v>3</v>
      </c>
      <c r="T141" s="97">
        <f>IF(P141&gt;0,3,0)</f>
        <v>0</v>
      </c>
      <c r="U141" s="90"/>
      <c r="V141" s="90"/>
      <c r="W141" s="98">
        <v>15</v>
      </c>
      <c r="X141" s="99">
        <f>IF(W141&gt;0,W$5-W141+1,0)</f>
        <v>25</v>
      </c>
      <c r="Y141" s="100">
        <f>X141*Y$5</f>
        <v>12.5</v>
      </c>
      <c r="Z141" s="101"/>
      <c r="AA141" s="99"/>
      <c r="AB141" s="90"/>
      <c r="AC141" s="99"/>
      <c r="AD141" s="99">
        <v>7</v>
      </c>
      <c r="AE141" s="99"/>
      <c r="AF141" s="99"/>
      <c r="AG141" s="102"/>
      <c r="AH141" s="103">
        <f>MAX(Z141:AG141)</f>
        <v>7</v>
      </c>
      <c r="AI141" s="100">
        <f>AH141*AI$5</f>
        <v>3.5</v>
      </c>
      <c r="AJ141" s="101"/>
      <c r="AK141" s="102">
        <f>AA141*AK$3</f>
        <v>0</v>
      </c>
      <c r="AL141" s="102">
        <f>AB141*AL$3</f>
        <v>0</v>
      </c>
      <c r="AM141" s="102">
        <f>AC141*AM$3</f>
        <v>0</v>
      </c>
      <c r="AN141" s="102">
        <f>AD141*AN$3</f>
        <v>7</v>
      </c>
      <c r="AO141" s="102">
        <f>AE141*AO$3</f>
        <v>0</v>
      </c>
      <c r="AP141" s="102">
        <f>AF141*AP$3</f>
        <v>0</v>
      </c>
      <c r="AQ141" s="102">
        <f>AG141*AQ$3</f>
        <v>0</v>
      </c>
      <c r="AR141" s="103">
        <f>MAX(AJ141:AQ141)</f>
        <v>7</v>
      </c>
      <c r="AS141" s="100">
        <f>AR141*AS$5</f>
        <v>3.5</v>
      </c>
    </row>
    <row r="142" spans="1:50" s="104" customFormat="1" ht="15.75" customHeight="1">
      <c r="A142" s="85">
        <f>A141+1</f>
        <v>136</v>
      </c>
      <c r="B142" s="105" t="s">
        <v>198</v>
      </c>
      <c r="C142" s="51" t="s">
        <v>52</v>
      </c>
      <c r="D142" s="87" t="s">
        <v>46</v>
      </c>
      <c r="E142" s="87" t="s">
        <v>47</v>
      </c>
      <c r="F142" s="88" t="str">
        <f>IF(G142&lt;1943,"L",IF(G142&lt;1948,"SM",IF(G142&lt;1958,"M",IF(G142&gt;2003,"J",""))))</f>
        <v>M</v>
      </c>
      <c r="G142" s="87">
        <v>1956</v>
      </c>
      <c r="H142" s="89"/>
      <c r="I142" s="89">
        <f>IF(U142&lt;&gt;"",I$5-U142+1,"")</f>
      </c>
      <c r="J142" s="99"/>
      <c r="K142" s="91">
        <f>IF(V142&lt;&gt;"",(K$5-V142+1)*1.5,"")</f>
      </c>
      <c r="L142" s="92">
        <f>X142</f>
        <v>0</v>
      </c>
      <c r="M142" s="93">
        <f>Y142</f>
        <v>0</v>
      </c>
      <c r="N142" s="94">
        <f>AH142</f>
        <v>12</v>
      </c>
      <c r="O142" s="94">
        <f>AI142</f>
        <v>6</v>
      </c>
      <c r="P142" s="93">
        <f>SUM(H142:K142)</f>
        <v>0</v>
      </c>
      <c r="Q142" s="95">
        <f>SUM(H142:K142)+MAX(M142,AS142)</f>
        <v>12</v>
      </c>
      <c r="R142" s="96">
        <f>Q142+MAX(S142,T142)</f>
        <v>12</v>
      </c>
      <c r="S142" s="97">
        <f>IF(L142&gt;0,3,0)</f>
        <v>0</v>
      </c>
      <c r="T142" s="97">
        <f>IF(P142&gt;0,3,0)</f>
        <v>0</v>
      </c>
      <c r="U142" s="90"/>
      <c r="V142" s="90"/>
      <c r="W142" s="98">
        <v>0</v>
      </c>
      <c r="X142" s="99"/>
      <c r="Y142" s="100">
        <f>X142*Y$5</f>
        <v>0</v>
      </c>
      <c r="Z142" s="101"/>
      <c r="AA142" s="99"/>
      <c r="AB142" s="99"/>
      <c r="AC142" s="99">
        <v>12</v>
      </c>
      <c r="AD142" s="110">
        <v>12</v>
      </c>
      <c r="AE142" s="99">
        <v>8</v>
      </c>
      <c r="AF142" s="99"/>
      <c r="AG142" s="102"/>
      <c r="AH142" s="103">
        <f>MAX(Z142:AG142)</f>
        <v>12</v>
      </c>
      <c r="AI142" s="100">
        <f>AH142*AI$5</f>
        <v>6</v>
      </c>
      <c r="AJ142" s="101"/>
      <c r="AK142" s="102">
        <f>AA142*AK$3</f>
        <v>0</v>
      </c>
      <c r="AL142" s="102">
        <f>AB142*AL$3</f>
        <v>0</v>
      </c>
      <c r="AM142" s="102">
        <f>AC142*AM$3</f>
        <v>24</v>
      </c>
      <c r="AN142" s="102">
        <f>AD142*AN$3</f>
        <v>12</v>
      </c>
      <c r="AO142" s="102">
        <f>AE142*AO$3</f>
        <v>24</v>
      </c>
      <c r="AP142" s="102">
        <f>AF142*AP$3</f>
        <v>0</v>
      </c>
      <c r="AQ142" s="102">
        <f>AG142*AQ$3</f>
        <v>0</v>
      </c>
      <c r="AR142" s="103">
        <f>MAX(AJ142:AQ142)</f>
        <v>24</v>
      </c>
      <c r="AS142" s="100">
        <f>AR142*AS$5</f>
        <v>12</v>
      </c>
      <c r="AV142" s="2"/>
      <c r="AW142" s="2"/>
      <c r="AX142" s="2"/>
    </row>
    <row r="143" spans="1:45" s="104" customFormat="1" ht="15.75" customHeight="1">
      <c r="A143" s="85">
        <f>A142+1</f>
        <v>137</v>
      </c>
      <c r="B143" s="86" t="s">
        <v>199</v>
      </c>
      <c r="C143" s="51" t="s">
        <v>9</v>
      </c>
      <c r="D143" s="87" t="s">
        <v>46</v>
      </c>
      <c r="E143" s="87" t="s">
        <v>47</v>
      </c>
      <c r="F143" s="88">
        <f>IF(G143&lt;1943,"L",IF(G143&lt;1948,"SM",IF(G143&lt;1958,"M",IF(G143&gt;2003,"J",""))))</f>
      </c>
      <c r="G143" s="87">
        <v>1965</v>
      </c>
      <c r="H143" s="89"/>
      <c r="I143" s="89">
        <f>IF(U143&lt;&gt;"",I$5-U143+1,"")</f>
      </c>
      <c r="J143" s="90"/>
      <c r="K143" s="91">
        <f>IF(V143&lt;&gt;"",(K$5-V143+1)*1.5,"")</f>
      </c>
      <c r="L143" s="92">
        <f>X143</f>
        <v>24</v>
      </c>
      <c r="M143" s="93">
        <f>Y143</f>
        <v>12</v>
      </c>
      <c r="N143" s="94">
        <f>AH143</f>
        <v>0</v>
      </c>
      <c r="O143" s="94">
        <f>AI143</f>
        <v>0</v>
      </c>
      <c r="P143" s="93">
        <f>SUM(H143:K143)</f>
        <v>0</v>
      </c>
      <c r="Q143" s="95">
        <f>SUM(H143:K143)+MAX(M143,AS143)</f>
        <v>12</v>
      </c>
      <c r="R143" s="96">
        <f>Q143+MAX(S143,T143)</f>
        <v>15</v>
      </c>
      <c r="S143" s="97">
        <f>IF(L143&gt;0,3,0)</f>
        <v>3</v>
      </c>
      <c r="T143" s="97">
        <f>IF(P143&gt;0,3,0)</f>
        <v>0</v>
      </c>
      <c r="U143" s="90"/>
      <c r="V143" s="90"/>
      <c r="W143" s="98">
        <v>16</v>
      </c>
      <c r="X143" s="99">
        <f>IF(W143&gt;0,W$5-W143+1,0)</f>
        <v>24</v>
      </c>
      <c r="Y143" s="100">
        <f>X143*Y$5</f>
        <v>12</v>
      </c>
      <c r="Z143" s="101"/>
      <c r="AA143" s="99"/>
      <c r="AB143" s="90"/>
      <c r="AC143" s="99"/>
      <c r="AD143" s="107"/>
      <c r="AE143" s="99"/>
      <c r="AF143" s="99"/>
      <c r="AG143" s="102"/>
      <c r="AH143" s="103">
        <f>MAX(Z143:AG143)</f>
        <v>0</v>
      </c>
      <c r="AI143" s="100">
        <f>AH143*AI$5</f>
        <v>0</v>
      </c>
      <c r="AJ143" s="101"/>
      <c r="AK143" s="102">
        <f>AA143*AK$3</f>
        <v>0</v>
      </c>
      <c r="AL143" s="102">
        <f>AB143*AL$3</f>
        <v>0</v>
      </c>
      <c r="AM143" s="102">
        <f>AC143*AM$3</f>
        <v>0</v>
      </c>
      <c r="AN143" s="102">
        <f>AD143*AN$3</f>
        <v>0</v>
      </c>
      <c r="AO143" s="102">
        <f>AE143*AO$3</f>
        <v>0</v>
      </c>
      <c r="AP143" s="102">
        <f>AF143*AP$3</f>
        <v>0</v>
      </c>
      <c r="AQ143" s="102">
        <f>AG143*AQ$3</f>
        <v>0</v>
      </c>
      <c r="AR143" s="103">
        <f>MAX(AJ143:AQ143)</f>
        <v>0</v>
      </c>
      <c r="AS143" s="100">
        <f>AR143*AS$5</f>
        <v>0</v>
      </c>
    </row>
    <row r="144" spans="1:45" s="104" customFormat="1" ht="15.75" customHeight="1">
      <c r="A144" s="85">
        <f>A143+1</f>
        <v>138</v>
      </c>
      <c r="B144" s="86" t="s">
        <v>200</v>
      </c>
      <c r="C144" s="51" t="s">
        <v>45</v>
      </c>
      <c r="D144" s="87" t="s">
        <v>46</v>
      </c>
      <c r="E144" s="111" t="s">
        <v>47</v>
      </c>
      <c r="F144" s="88">
        <f>IF(G144&lt;1943,"L",IF(G144&lt;1948,"SM",IF(G144&lt;1958,"M",IF(G144&gt;2003,"J",""))))</f>
      </c>
      <c r="G144" s="111">
        <v>1967</v>
      </c>
      <c r="H144" s="89"/>
      <c r="I144" s="89">
        <f>IF(U144&lt;&gt;"",I$5-U144+1,"")</f>
        <v>1</v>
      </c>
      <c r="J144" s="90"/>
      <c r="K144" s="91">
        <f>IF(V144&lt;&gt;"",(K$5-V144+1)*1.5,"")</f>
      </c>
      <c r="L144" s="92">
        <f>X144</f>
        <v>0</v>
      </c>
      <c r="M144" s="93">
        <f>Y144</f>
        <v>0</v>
      </c>
      <c r="N144" s="94">
        <f>AG144</f>
        <v>0</v>
      </c>
      <c r="O144" s="94">
        <f>AH144</f>
        <v>0</v>
      </c>
      <c r="P144" s="93">
        <f>SUM(I144:K144)</f>
        <v>1</v>
      </c>
      <c r="Q144" s="95">
        <f>SUM(H144:K144)+MAX(M144,AS144)</f>
        <v>11</v>
      </c>
      <c r="R144" s="96">
        <f>Q144+MAX(S144,T144)</f>
        <v>14</v>
      </c>
      <c r="S144" s="97">
        <f>IF(L144&gt;0,3,0)</f>
        <v>0</v>
      </c>
      <c r="T144" s="97">
        <f>IF(P144&gt;0,3,0)</f>
        <v>3</v>
      </c>
      <c r="U144" s="90">
        <v>82</v>
      </c>
      <c r="V144" s="90"/>
      <c r="W144" s="98">
        <v>0</v>
      </c>
      <c r="X144" s="102"/>
      <c r="Y144" s="100">
        <f>X144*Y$5</f>
        <v>0</v>
      </c>
      <c r="Z144" s="99"/>
      <c r="AA144" s="90">
        <v>20</v>
      </c>
      <c r="AB144" s="99"/>
      <c r="AC144" s="110"/>
      <c r="AD144" s="99"/>
      <c r="AE144" s="99"/>
      <c r="AF144" s="99"/>
      <c r="AG144" s="102"/>
      <c r="AH144" s="100">
        <f>AG144*AH$5</f>
        <v>0</v>
      </c>
      <c r="AI144" s="100">
        <f>AH144*AI$5</f>
        <v>0</v>
      </c>
      <c r="AJ144" s="101"/>
      <c r="AK144" s="102">
        <f>AA144*AK$3</f>
        <v>20</v>
      </c>
      <c r="AL144" s="102">
        <f>AB144*AL$3</f>
        <v>0</v>
      </c>
      <c r="AM144" s="102">
        <f>AC144*AM$3</f>
        <v>0</v>
      </c>
      <c r="AN144" s="102">
        <f>AD144*AN$3</f>
        <v>0</v>
      </c>
      <c r="AO144" s="102">
        <f>AE144*AO$3</f>
        <v>0</v>
      </c>
      <c r="AP144" s="102">
        <f>AF144*AP$3</f>
        <v>0</v>
      </c>
      <c r="AQ144" s="102">
        <f>AG144*AQ$3</f>
        <v>0</v>
      </c>
      <c r="AR144" s="103">
        <f>MAX(AJ144:AQ144)</f>
        <v>20</v>
      </c>
      <c r="AS144" s="100">
        <f>AR144*AS$5</f>
        <v>10</v>
      </c>
    </row>
    <row r="145" spans="1:45" s="104" customFormat="1" ht="15.75" customHeight="1">
      <c r="A145" s="85">
        <f>A144+1</f>
        <v>139</v>
      </c>
      <c r="B145" s="86" t="s">
        <v>201</v>
      </c>
      <c r="C145" s="51" t="s">
        <v>58</v>
      </c>
      <c r="D145" s="87" t="s">
        <v>46</v>
      </c>
      <c r="E145" s="87" t="s">
        <v>47</v>
      </c>
      <c r="F145" s="88">
        <f>IF(G145&lt;1943,"L",IF(G145&lt;1948,"SM",IF(G145&lt;1958,"M",IF(G145&gt;2003,"J",""))))</f>
      </c>
      <c r="G145" s="87">
        <v>1971</v>
      </c>
      <c r="H145" s="89"/>
      <c r="I145" s="89">
        <f>IF(U145&lt;&gt;"",I$5-U145+1,"")</f>
      </c>
      <c r="J145" s="90"/>
      <c r="K145" s="91">
        <f>IF(V145&lt;&gt;"",(K$5-V145+1)*1.5,"")</f>
      </c>
      <c r="L145" s="92">
        <f>X145</f>
        <v>22</v>
      </c>
      <c r="M145" s="93">
        <f>Y145</f>
        <v>11</v>
      </c>
      <c r="N145" s="94">
        <f>AH145</f>
        <v>0</v>
      </c>
      <c r="O145" s="94">
        <f>AI145</f>
        <v>0</v>
      </c>
      <c r="P145" s="93">
        <f>SUM(H145:K145)</f>
        <v>0</v>
      </c>
      <c r="Q145" s="95">
        <f>SUM(H145:K145)+MAX(M145,AS145)</f>
        <v>11</v>
      </c>
      <c r="R145" s="96">
        <f>Q145+MAX(S145,T145)</f>
        <v>14</v>
      </c>
      <c r="S145" s="97">
        <f>IF(L145&gt;0,3,0)</f>
        <v>3</v>
      </c>
      <c r="T145" s="97">
        <f>IF(P145&gt;0,3,0)</f>
        <v>0</v>
      </c>
      <c r="U145" s="90"/>
      <c r="V145" s="90"/>
      <c r="W145" s="98">
        <v>18</v>
      </c>
      <c r="X145" s="99">
        <f>IF(W145&gt;0,W$5-W145+1,0)</f>
        <v>22</v>
      </c>
      <c r="Y145" s="100">
        <f>X145*Y$5</f>
        <v>11</v>
      </c>
      <c r="Z145" s="101"/>
      <c r="AA145" s="102"/>
      <c r="AB145" s="90"/>
      <c r="AC145" s="99"/>
      <c r="AD145" s="107"/>
      <c r="AE145" s="99"/>
      <c r="AF145" s="99"/>
      <c r="AG145" s="102"/>
      <c r="AH145" s="103">
        <f>MAX(Z145:AG145)</f>
        <v>0</v>
      </c>
      <c r="AI145" s="100">
        <f>AH145*AI$5</f>
        <v>0</v>
      </c>
      <c r="AJ145" s="101"/>
      <c r="AK145" s="102">
        <f>AA145*AK$3</f>
        <v>0</v>
      </c>
      <c r="AL145" s="102">
        <f>AB145*AL$3</f>
        <v>0</v>
      </c>
      <c r="AM145" s="102">
        <f>AC145*AM$3</f>
        <v>0</v>
      </c>
      <c r="AN145" s="102">
        <f>AD145*AN$3</f>
        <v>0</v>
      </c>
      <c r="AO145" s="102">
        <f>AE145*AO$3</f>
        <v>0</v>
      </c>
      <c r="AP145" s="102">
        <f>AF145*AP$3</f>
        <v>0</v>
      </c>
      <c r="AQ145" s="102">
        <f>AG145*AQ$3</f>
        <v>0</v>
      </c>
      <c r="AR145" s="103">
        <f>MAX(AJ145:AQ145)</f>
        <v>0</v>
      </c>
      <c r="AS145" s="100">
        <f>AR145*AS$5</f>
        <v>0</v>
      </c>
    </row>
    <row r="146" spans="1:47" s="104" customFormat="1" ht="15.75" customHeight="1">
      <c r="A146" s="85">
        <f>A145+1</f>
        <v>140</v>
      </c>
      <c r="B146" s="86" t="s">
        <v>202</v>
      </c>
      <c r="C146" s="51" t="s">
        <v>58</v>
      </c>
      <c r="D146" s="87" t="s">
        <v>46</v>
      </c>
      <c r="E146" s="87" t="s">
        <v>47</v>
      </c>
      <c r="F146" s="88" t="str">
        <f>IF(G146&lt;1942,"L",IF(G146&lt;1947,"SM",IF(G146&lt;1957,"M",IF(G146&gt;2002,"J",""))))</f>
        <v>J</v>
      </c>
      <c r="G146" s="87" t="s">
        <v>185</v>
      </c>
      <c r="H146" s="89"/>
      <c r="I146" s="89">
        <f>IF(U146&lt;&gt;"",I$5-U146+1,"")</f>
      </c>
      <c r="J146" s="90"/>
      <c r="K146" s="91">
        <f>IF(V146&lt;&gt;"",(K$5-V146+1)*1.5,"")</f>
      </c>
      <c r="L146" s="92">
        <f>X146</f>
        <v>21</v>
      </c>
      <c r="M146" s="93">
        <f>Y146</f>
        <v>10.5</v>
      </c>
      <c r="N146" s="125"/>
      <c r="O146" s="94">
        <f>AI146</f>
        <v>2</v>
      </c>
      <c r="P146" s="93">
        <f>SUM(H146:K146)</f>
        <v>0</v>
      </c>
      <c r="Q146" s="95">
        <f>SUM(H146:K146)+MAX(M146,AS146)</f>
        <v>10.5</v>
      </c>
      <c r="R146" s="96">
        <f>Q146+MAX(S146,T146)</f>
        <v>13.5</v>
      </c>
      <c r="S146" s="97">
        <f>IF(L146&gt;0,3,0)</f>
        <v>3</v>
      </c>
      <c r="T146" s="97">
        <f>IF(P146&gt;0,3,0)</f>
        <v>0</v>
      </c>
      <c r="U146" s="90"/>
      <c r="V146" s="90"/>
      <c r="W146" s="98">
        <v>19</v>
      </c>
      <c r="X146" s="99">
        <f>IF(W146&gt;0,W$5-W146+1,0)</f>
        <v>21</v>
      </c>
      <c r="Y146" s="100">
        <f>X146*Y$5</f>
        <v>10.5</v>
      </c>
      <c r="Z146" s="101"/>
      <c r="AA146" s="99"/>
      <c r="AB146" s="90">
        <v>4</v>
      </c>
      <c r="AC146" s="99"/>
      <c r="AD146" s="107"/>
      <c r="AE146" s="99"/>
      <c r="AF146" s="99"/>
      <c r="AG146" s="102"/>
      <c r="AH146" s="103">
        <f>MAX(Z146:AG146)</f>
        <v>4</v>
      </c>
      <c r="AI146" s="100">
        <f>AH146*AI$5</f>
        <v>2</v>
      </c>
      <c r="AJ146" s="101"/>
      <c r="AK146" s="102">
        <f>AA146*AK$3</f>
        <v>0</v>
      </c>
      <c r="AL146" s="102">
        <f>AB146*AL$3</f>
        <v>12</v>
      </c>
      <c r="AM146" s="102">
        <f>AC146*AM$3</f>
        <v>0</v>
      </c>
      <c r="AN146" s="102">
        <f>AD146*AN$3</f>
        <v>0</v>
      </c>
      <c r="AO146" s="102">
        <f>AE146*AO$3</f>
        <v>0</v>
      </c>
      <c r="AP146" s="102">
        <f>AF146*AP$3</f>
        <v>0</v>
      </c>
      <c r="AQ146" s="102">
        <f>AG146*AQ$3</f>
        <v>0</v>
      </c>
      <c r="AR146" s="103">
        <f>MAX(AJ146:AQ146)</f>
        <v>12</v>
      </c>
      <c r="AS146" s="100">
        <f>AR146*AS$5</f>
        <v>6</v>
      </c>
      <c r="AU146" s="2"/>
    </row>
    <row r="147" spans="1:45" s="104" customFormat="1" ht="15.75" customHeight="1">
      <c r="A147" s="85">
        <f>A146+1</f>
        <v>141</v>
      </c>
      <c r="B147" s="86" t="s">
        <v>203</v>
      </c>
      <c r="C147" s="51" t="s">
        <v>56</v>
      </c>
      <c r="D147" s="87" t="s">
        <v>46</v>
      </c>
      <c r="E147" s="87" t="s">
        <v>47</v>
      </c>
      <c r="F147" s="88" t="str">
        <f>IF(G147&lt;1943,"L",IF(G147&lt;1948,"SM",IF(G147&lt;1958,"M",IF(G147&gt;2003,"J",""))))</f>
        <v>SM</v>
      </c>
      <c r="G147" s="87">
        <v>1947</v>
      </c>
      <c r="H147" s="89"/>
      <c r="I147" s="89">
        <f>IF(U147&lt;&gt;"",I$5-U147+1,"")</f>
      </c>
      <c r="J147" s="90"/>
      <c r="K147" s="91">
        <f>IF(V147&lt;&gt;"",(K$5-V147+1)*1.5,"")</f>
        <v>1.5</v>
      </c>
      <c r="L147" s="92">
        <f>X147</f>
        <v>17</v>
      </c>
      <c r="M147" s="93">
        <f>Y147</f>
        <v>8.5</v>
      </c>
      <c r="N147" s="94">
        <f>AH147</f>
        <v>10</v>
      </c>
      <c r="O147" s="94">
        <f>AI147</f>
        <v>5</v>
      </c>
      <c r="P147" s="93">
        <f>SUM(H147:K147)</f>
        <v>1.5</v>
      </c>
      <c r="Q147" s="95">
        <f>SUM(H147:K147)+MAX(M147,AS147)</f>
        <v>10</v>
      </c>
      <c r="R147" s="96">
        <f>Q147+MAX(S147,T147)</f>
        <v>13</v>
      </c>
      <c r="S147" s="97">
        <f>IF(L147&gt;0,3,0)</f>
        <v>3</v>
      </c>
      <c r="T147" s="97">
        <f>IF(P147&gt;0,3,0)</f>
        <v>3</v>
      </c>
      <c r="U147" s="90"/>
      <c r="V147" s="90">
        <v>72</v>
      </c>
      <c r="W147" s="98">
        <v>23</v>
      </c>
      <c r="X147" s="99">
        <f>IF(W147&gt;0,W$5-W147+1,0)</f>
        <v>17</v>
      </c>
      <c r="Y147" s="100">
        <f>X147*Y$5</f>
        <v>8.5</v>
      </c>
      <c r="Z147" s="101"/>
      <c r="AA147" s="102"/>
      <c r="AB147" s="90"/>
      <c r="AC147" s="99"/>
      <c r="AD147" s="99">
        <v>10</v>
      </c>
      <c r="AE147" s="99"/>
      <c r="AF147" s="99"/>
      <c r="AG147" s="102"/>
      <c r="AH147" s="103">
        <f>MAX(Z147:AG147)</f>
        <v>10</v>
      </c>
      <c r="AI147" s="100">
        <f>AH147*AI$5</f>
        <v>5</v>
      </c>
      <c r="AJ147" s="101"/>
      <c r="AK147" s="102">
        <f>AA147*AK$3</f>
        <v>0</v>
      </c>
      <c r="AL147" s="102">
        <f>AB147*AL$3</f>
        <v>0</v>
      </c>
      <c r="AM147" s="102">
        <f>AC147*AM$3</f>
        <v>0</v>
      </c>
      <c r="AN147" s="102">
        <f>AD147*AN$3</f>
        <v>10</v>
      </c>
      <c r="AO147" s="102">
        <f>AE147*AO$3</f>
        <v>0</v>
      </c>
      <c r="AP147" s="102">
        <f>AF147*AP$3</f>
        <v>0</v>
      </c>
      <c r="AQ147" s="102">
        <f>AG147*AQ$3</f>
        <v>0</v>
      </c>
      <c r="AR147" s="103">
        <f>MAX(AJ147:AQ147)</f>
        <v>10</v>
      </c>
      <c r="AS147" s="100">
        <f>AR147*AS$5</f>
        <v>5</v>
      </c>
    </row>
    <row r="148" spans="1:45" s="104" customFormat="1" ht="15.75" customHeight="1">
      <c r="A148" s="85">
        <f>A147+1</f>
        <v>142</v>
      </c>
      <c r="B148" s="105" t="s">
        <v>204</v>
      </c>
      <c r="C148" s="51" t="s">
        <v>52</v>
      </c>
      <c r="D148" s="87" t="s">
        <v>46</v>
      </c>
      <c r="E148" s="111" t="s">
        <v>47</v>
      </c>
      <c r="F148" s="88" t="str">
        <f>IF(G148&lt;1943,"L",IF(G148&lt;1948,"SM",IF(G148&lt;1958,"M",IF(G148&gt;2003,"J",""))))</f>
        <v>SM</v>
      </c>
      <c r="G148" s="111">
        <v>1945</v>
      </c>
      <c r="H148" s="89"/>
      <c r="I148" s="89">
        <f>IF(U148&lt;&gt;"",I$5-U148+1,"")</f>
      </c>
      <c r="J148" s="112"/>
      <c r="K148" s="91">
        <f>IF(V148&lt;&gt;"",(K$5-V148+1)*1.5,"")</f>
      </c>
      <c r="L148" s="92">
        <f>X148</f>
        <v>20</v>
      </c>
      <c r="M148" s="93">
        <f>Y148</f>
        <v>10</v>
      </c>
      <c r="N148" s="94">
        <f>AH148</f>
        <v>2</v>
      </c>
      <c r="O148" s="94">
        <f>AI148</f>
        <v>1</v>
      </c>
      <c r="P148" s="93">
        <f>SUM(H148:K148)</f>
        <v>0</v>
      </c>
      <c r="Q148" s="95">
        <f>SUM(H148:K148)+MAX(M148,AS148)</f>
        <v>10</v>
      </c>
      <c r="R148" s="96">
        <f>Q148+MAX(S148,T148)</f>
        <v>13</v>
      </c>
      <c r="S148" s="97">
        <f>IF(L148&gt;0,3,0)</f>
        <v>3</v>
      </c>
      <c r="T148" s="97">
        <f>IF(P148&gt;0,3,0)</f>
        <v>0</v>
      </c>
      <c r="U148" s="90"/>
      <c r="V148" s="90"/>
      <c r="W148" s="98">
        <v>20</v>
      </c>
      <c r="X148" s="99">
        <f>IF(W148&gt;0,W$5-W148+1,0)</f>
        <v>20</v>
      </c>
      <c r="Y148" s="100">
        <f>X148*Y$5</f>
        <v>10</v>
      </c>
      <c r="Z148" s="101"/>
      <c r="AA148" s="119"/>
      <c r="AB148" s="112"/>
      <c r="AC148" s="99">
        <v>2</v>
      </c>
      <c r="AD148" s="110"/>
      <c r="AE148" s="119"/>
      <c r="AF148" s="119"/>
      <c r="AG148" s="102"/>
      <c r="AH148" s="103">
        <f>MAX(Z148:AG148)</f>
        <v>2</v>
      </c>
      <c r="AI148" s="100">
        <f>AH148*AI$5</f>
        <v>1</v>
      </c>
      <c r="AJ148" s="101"/>
      <c r="AK148" s="102">
        <f>AA148*AK$3</f>
        <v>0</v>
      </c>
      <c r="AL148" s="102">
        <f>AB148*AL$3</f>
        <v>0</v>
      </c>
      <c r="AM148" s="102">
        <f>AC148*AM$3</f>
        <v>4</v>
      </c>
      <c r="AN148" s="102">
        <f>AD148*AN$3</f>
        <v>0</v>
      </c>
      <c r="AO148" s="102">
        <f>AE148*AO$3</f>
        <v>0</v>
      </c>
      <c r="AP148" s="102">
        <f>AF148*AP$3</f>
        <v>0</v>
      </c>
      <c r="AQ148" s="102">
        <f>AG148*AQ$3</f>
        <v>0</v>
      </c>
      <c r="AR148" s="103">
        <f>MAX(AJ148:AQ148)</f>
        <v>4</v>
      </c>
      <c r="AS148" s="100">
        <f>AR148*AS$5</f>
        <v>2</v>
      </c>
    </row>
    <row r="149" spans="1:50" s="104" customFormat="1" ht="15.75" customHeight="1">
      <c r="A149" s="85">
        <f>A148+1</f>
        <v>143</v>
      </c>
      <c r="B149" s="86" t="s">
        <v>205</v>
      </c>
      <c r="C149" s="51" t="s">
        <v>65</v>
      </c>
      <c r="D149" s="87" t="s">
        <v>46</v>
      </c>
      <c r="E149" s="87" t="s">
        <v>47</v>
      </c>
      <c r="F149" s="88" t="str">
        <f>IF(G149&lt;1943,"L",IF(G149&lt;1948,"SM",IF(G149&lt;1958,"M",IF(G149&gt;2003,"J",""))))</f>
        <v>SM</v>
      </c>
      <c r="G149" s="87">
        <v>1946</v>
      </c>
      <c r="H149" s="89"/>
      <c r="I149" s="89">
        <f>IF(U149&lt;&gt;"",I$5-U149+1,"")</f>
      </c>
      <c r="J149" s="90"/>
      <c r="K149" s="91">
        <f>IF(V149&lt;&gt;"",(K$5-V149+1)*1.5,"")</f>
      </c>
      <c r="L149" s="92">
        <f>X149</f>
        <v>0</v>
      </c>
      <c r="M149" s="93">
        <f>Y149</f>
        <v>0</v>
      </c>
      <c r="N149" s="94">
        <f>AH149</f>
        <v>4</v>
      </c>
      <c r="O149" s="94">
        <f>AI149</f>
        <v>2</v>
      </c>
      <c r="P149" s="93">
        <f>SUM(H149:K149)</f>
        <v>0</v>
      </c>
      <c r="Q149" s="95">
        <f>SUM(H149:K149)+MAX(M149,AS149)</f>
        <v>10</v>
      </c>
      <c r="R149" s="96">
        <f>Q149+MAX(S149,T149)</f>
        <v>10</v>
      </c>
      <c r="S149" s="97">
        <f>IF(L149&gt;0,3,0)</f>
        <v>0</v>
      </c>
      <c r="T149" s="97">
        <f>IF(P149&gt;0,3,0)</f>
        <v>0</v>
      </c>
      <c r="U149" s="90"/>
      <c r="V149" s="90"/>
      <c r="W149" s="98">
        <v>0</v>
      </c>
      <c r="X149" s="99">
        <f>IF(W149&gt;0,W$5-W149+1,0)</f>
        <v>0</v>
      </c>
      <c r="Y149" s="100">
        <f>X149*Y$5</f>
        <v>0</v>
      </c>
      <c r="Z149" s="101"/>
      <c r="AA149" s="99"/>
      <c r="AB149" s="90"/>
      <c r="AC149" s="99"/>
      <c r="AD149" s="110"/>
      <c r="AE149" s="126"/>
      <c r="AF149" s="99">
        <v>4</v>
      </c>
      <c r="AG149" s="102"/>
      <c r="AH149" s="103">
        <f>MAX(Z149:AG149)</f>
        <v>4</v>
      </c>
      <c r="AI149" s="100">
        <f>AH149*AI$5</f>
        <v>2</v>
      </c>
      <c r="AJ149" s="101"/>
      <c r="AK149" s="102">
        <f>AA149*AK$3</f>
        <v>0</v>
      </c>
      <c r="AL149" s="102">
        <f>AB149*AL$3</f>
        <v>0</v>
      </c>
      <c r="AM149" s="102">
        <f>AC149*AM$3</f>
        <v>0</v>
      </c>
      <c r="AN149" s="102">
        <f>AD149*AN$3</f>
        <v>0</v>
      </c>
      <c r="AO149" s="102">
        <f>AE149*AO$3</f>
        <v>0</v>
      </c>
      <c r="AP149" s="102">
        <f>AF149*AP$3</f>
        <v>20</v>
      </c>
      <c r="AQ149" s="102">
        <f>AG149*AQ$3</f>
        <v>0</v>
      </c>
      <c r="AR149" s="103">
        <f>MAX(AJ149:AQ149)</f>
        <v>20</v>
      </c>
      <c r="AS149" s="100">
        <f>AR149*AS$5</f>
        <v>10</v>
      </c>
      <c r="AV149" s="2"/>
      <c r="AW149" s="2"/>
      <c r="AX149" s="2"/>
    </row>
    <row r="150" spans="1:50" s="104" customFormat="1" ht="15.75" customHeight="1">
      <c r="A150" s="85">
        <f>A149+1</f>
        <v>144</v>
      </c>
      <c r="B150" s="86" t="s">
        <v>206</v>
      </c>
      <c r="C150" s="51" t="s">
        <v>194</v>
      </c>
      <c r="D150" s="87" t="s">
        <v>46</v>
      </c>
      <c r="E150" s="87" t="s">
        <v>47</v>
      </c>
      <c r="F150" s="88" t="str">
        <f>IF(G150&lt;1942,"L",IF(G150&lt;1947,"SM",IF(G150&lt;1957,"M",IF(G150&gt;2002,"J",""))))</f>
        <v>SM</v>
      </c>
      <c r="G150" s="87">
        <v>1945</v>
      </c>
      <c r="H150" s="89"/>
      <c r="I150" s="89">
        <f>IF(U150&lt;&gt;"",I$5-U150+1,"")</f>
      </c>
      <c r="J150" s="90"/>
      <c r="K150" s="91">
        <f>IF(V150&lt;&gt;"",(K$5-V150+1)*1.5,"")</f>
      </c>
      <c r="L150" s="92">
        <f>X150</f>
        <v>0</v>
      </c>
      <c r="M150" s="93">
        <f>Y150</f>
        <v>0</v>
      </c>
      <c r="N150" s="94">
        <f>AH150</f>
        <v>10</v>
      </c>
      <c r="O150" s="94">
        <f>AI150</f>
        <v>5</v>
      </c>
      <c r="P150" s="93">
        <f>SUM(H150:K150)</f>
        <v>0</v>
      </c>
      <c r="Q150" s="95">
        <f>SUM(H150:K150)+MAX(M150,AS150)</f>
        <v>10</v>
      </c>
      <c r="R150" s="96">
        <f>Q150+MAX(S150,T150)</f>
        <v>10</v>
      </c>
      <c r="S150" s="97">
        <f>IF(L150&gt;0,3,0)</f>
        <v>0</v>
      </c>
      <c r="T150" s="97">
        <f>IF(P150&gt;0,3,0)</f>
        <v>0</v>
      </c>
      <c r="U150" s="90"/>
      <c r="V150" s="90"/>
      <c r="W150" s="98">
        <v>0</v>
      </c>
      <c r="X150" s="102"/>
      <c r="Y150" s="100">
        <f>X150*Y$5</f>
        <v>0</v>
      </c>
      <c r="Z150" s="101"/>
      <c r="AA150" s="99"/>
      <c r="AB150" s="90"/>
      <c r="AC150" s="99">
        <v>10</v>
      </c>
      <c r="AD150" s="110"/>
      <c r="AE150" s="99"/>
      <c r="AF150" s="99"/>
      <c r="AG150" s="102"/>
      <c r="AH150" s="103">
        <f>MAX(Z150:AG150)</f>
        <v>10</v>
      </c>
      <c r="AI150" s="100">
        <f>AH150*AI$5</f>
        <v>5</v>
      </c>
      <c r="AJ150" s="101"/>
      <c r="AK150" s="102">
        <f>AA150*AK$3</f>
        <v>0</v>
      </c>
      <c r="AL150" s="102">
        <f>AB150*AL$3</f>
        <v>0</v>
      </c>
      <c r="AM150" s="102">
        <f>AC150*AM$3</f>
        <v>20</v>
      </c>
      <c r="AN150" s="102">
        <f>AD150*AN$3</f>
        <v>0</v>
      </c>
      <c r="AO150" s="102">
        <f>AE150*AO$3</f>
        <v>0</v>
      </c>
      <c r="AP150" s="102">
        <f>AF150*AP$3</f>
        <v>0</v>
      </c>
      <c r="AQ150" s="102">
        <f>AG150*AQ$3</f>
        <v>0</v>
      </c>
      <c r="AR150" s="103">
        <f>MAX(AJ150:AQ150)</f>
        <v>20</v>
      </c>
      <c r="AS150" s="100">
        <f>AR150*AS$5</f>
        <v>10</v>
      </c>
      <c r="AV150" s="2"/>
      <c r="AW150" s="2"/>
      <c r="AX150" s="2"/>
    </row>
    <row r="151" spans="1:47" s="104" customFormat="1" ht="15.75" customHeight="1">
      <c r="A151" s="85">
        <f>A150+1</f>
        <v>145</v>
      </c>
      <c r="B151" s="105" t="s">
        <v>207</v>
      </c>
      <c r="C151" s="51" t="s">
        <v>45</v>
      </c>
      <c r="D151" s="87" t="s">
        <v>46</v>
      </c>
      <c r="E151" s="87" t="s">
        <v>47</v>
      </c>
      <c r="F151" s="88" t="str">
        <f>IF(G151&lt;1943,"L",IF(G151&lt;1948,"SM",IF(G151&lt;1958,"M",IF(G151&gt;2003,"J",""))))</f>
        <v>M</v>
      </c>
      <c r="G151" s="87">
        <v>1955</v>
      </c>
      <c r="H151" s="89"/>
      <c r="I151" s="89">
        <f>IF(U151&lt;&gt;"",I$5-U151+1,"")</f>
      </c>
      <c r="J151" s="99"/>
      <c r="K151" s="91">
        <f>IF(V151&lt;&gt;"",(K$5-V151+1)*1.5,"")</f>
        <v>1.5</v>
      </c>
      <c r="L151" s="92">
        <f>X151</f>
        <v>0</v>
      </c>
      <c r="M151" s="93">
        <f>Y151</f>
        <v>0</v>
      </c>
      <c r="N151" s="94">
        <f>AG151</f>
        <v>0</v>
      </c>
      <c r="O151" s="94">
        <f>AH151</f>
        <v>0</v>
      </c>
      <c r="P151" s="93">
        <f>SUM(I151:K151)</f>
        <v>1.5</v>
      </c>
      <c r="Q151" s="95">
        <f>SUM(H151:K151)+MAX(M151,AS151)</f>
        <v>9.5</v>
      </c>
      <c r="R151" s="96">
        <f>Q151+MAX(S151,T151)</f>
        <v>12.5</v>
      </c>
      <c r="S151" s="97">
        <f>IF(L151&gt;0,3,0)</f>
        <v>0</v>
      </c>
      <c r="T151" s="97">
        <f>IF(P151&gt;0,3,0)</f>
        <v>3</v>
      </c>
      <c r="U151" s="90"/>
      <c r="V151" s="90">
        <v>72</v>
      </c>
      <c r="W151" s="98">
        <v>0</v>
      </c>
      <c r="X151" s="99">
        <f>IF(W151&gt;0,W$5-W151+1,0)</f>
        <v>0</v>
      </c>
      <c r="Y151" s="100">
        <f>X151*Y$5</f>
        <v>0</v>
      </c>
      <c r="Z151" s="102"/>
      <c r="AA151" s="99">
        <v>16</v>
      </c>
      <c r="AB151" s="99"/>
      <c r="AC151" s="110"/>
      <c r="AD151" s="99"/>
      <c r="AE151" s="99"/>
      <c r="AF151" s="99"/>
      <c r="AG151" s="102"/>
      <c r="AH151" s="100">
        <f>AG151*AH$5</f>
        <v>0</v>
      </c>
      <c r="AI151" s="100">
        <f>AH151*AI$5</f>
        <v>0</v>
      </c>
      <c r="AJ151" s="101"/>
      <c r="AK151" s="102">
        <f>AA151*AK$3</f>
        <v>16</v>
      </c>
      <c r="AL151" s="102">
        <f>AB151*AL$3</f>
        <v>0</v>
      </c>
      <c r="AM151" s="102">
        <f>AC151*AM$3</f>
        <v>0</v>
      </c>
      <c r="AN151" s="102">
        <f>AD151*AN$3</f>
        <v>0</v>
      </c>
      <c r="AO151" s="102">
        <f>AE151*AO$3</f>
        <v>0</v>
      </c>
      <c r="AP151" s="102">
        <f>AF151*AP$3</f>
        <v>0</v>
      </c>
      <c r="AQ151" s="102">
        <f>AG151*AQ$3</f>
        <v>0</v>
      </c>
      <c r="AR151" s="103">
        <f>MAX(AJ151:AQ151)</f>
        <v>16</v>
      </c>
      <c r="AS151" s="100">
        <f>AR151*AS$5</f>
        <v>8</v>
      </c>
      <c r="AU151" s="2"/>
    </row>
    <row r="152" spans="1:45" s="104" customFormat="1" ht="15.75" customHeight="1">
      <c r="A152" s="85">
        <f>A151+1</f>
        <v>146</v>
      </c>
      <c r="B152" s="86" t="s">
        <v>208</v>
      </c>
      <c r="C152" s="51" t="s">
        <v>50</v>
      </c>
      <c r="D152" s="87" t="s">
        <v>46</v>
      </c>
      <c r="E152" s="87" t="s">
        <v>47</v>
      </c>
      <c r="F152" s="88" t="str">
        <f>IF(G152&lt;1943,"L",IF(G152&lt;1948,"SM",IF(G152&lt;1958,"M",IF(G152&gt;2003,"J",""))))</f>
        <v>M</v>
      </c>
      <c r="G152" s="87">
        <v>1949</v>
      </c>
      <c r="H152" s="89"/>
      <c r="I152" s="89">
        <f>IF(U152&lt;&gt;"",I$5-U152+1,"")</f>
      </c>
      <c r="J152" s="90">
        <v>1</v>
      </c>
      <c r="K152" s="91">
        <f>IF(V152&lt;&gt;"",(K$5-V152+1)*1.5,"")</f>
      </c>
      <c r="L152" s="92">
        <f>X152</f>
        <v>16</v>
      </c>
      <c r="M152" s="93">
        <f>Y152</f>
        <v>8</v>
      </c>
      <c r="N152" s="94">
        <f>AH152</f>
        <v>5</v>
      </c>
      <c r="O152" s="94">
        <f>AI152</f>
        <v>2.5</v>
      </c>
      <c r="P152" s="93">
        <f>SUM(H152:K152)</f>
        <v>1</v>
      </c>
      <c r="Q152" s="95">
        <f>SUM(H152:K152)+MAX(M152,AS152)</f>
        <v>9</v>
      </c>
      <c r="R152" s="96">
        <f>Q152+MAX(S152,T152)</f>
        <v>12</v>
      </c>
      <c r="S152" s="97">
        <f>IF(L152&gt;0,3,0)</f>
        <v>3</v>
      </c>
      <c r="T152" s="97">
        <f>IF(P152&gt;0,3,0)</f>
        <v>3</v>
      </c>
      <c r="U152" s="90"/>
      <c r="V152" s="90"/>
      <c r="W152" s="98">
        <v>24</v>
      </c>
      <c r="X152" s="99">
        <f>IF(W152&gt;0,W$5-W152+1,0)</f>
        <v>16</v>
      </c>
      <c r="Y152" s="100">
        <f>X152*Y$5</f>
        <v>8</v>
      </c>
      <c r="Z152" s="101"/>
      <c r="AA152" s="99"/>
      <c r="AB152" s="90">
        <v>5</v>
      </c>
      <c r="AC152" s="99"/>
      <c r="AD152" s="110"/>
      <c r="AE152" s="99"/>
      <c r="AF152" s="99"/>
      <c r="AG152" s="102"/>
      <c r="AH152" s="103">
        <f>MAX(Z152:AG152)</f>
        <v>5</v>
      </c>
      <c r="AI152" s="100">
        <f>AH152*AI$5</f>
        <v>2.5</v>
      </c>
      <c r="AJ152" s="101"/>
      <c r="AK152" s="102">
        <f>AA152*AK$3</f>
        <v>0</v>
      </c>
      <c r="AL152" s="102">
        <f>AB152*AL$3</f>
        <v>15</v>
      </c>
      <c r="AM152" s="102">
        <f>AC152*AM$3</f>
        <v>0</v>
      </c>
      <c r="AN152" s="102">
        <f>AD152*AN$3</f>
        <v>0</v>
      </c>
      <c r="AO152" s="102">
        <f>AE152*AO$3</f>
        <v>0</v>
      </c>
      <c r="AP152" s="102">
        <f>AF152*AP$3</f>
        <v>0</v>
      </c>
      <c r="AQ152" s="102">
        <f>AG152*AQ$3</f>
        <v>0</v>
      </c>
      <c r="AR152" s="103">
        <f>MAX(AJ152:AQ152)</f>
        <v>15</v>
      </c>
      <c r="AS152" s="100">
        <f>AR152*AS$5</f>
        <v>7.5</v>
      </c>
    </row>
    <row r="153" spans="1:45" s="104" customFormat="1" ht="15.75" customHeight="1">
      <c r="A153" s="85">
        <f>A152+1</f>
        <v>147</v>
      </c>
      <c r="B153" s="105" t="s">
        <v>209</v>
      </c>
      <c r="C153" s="51" t="s">
        <v>52</v>
      </c>
      <c r="D153" s="87" t="s">
        <v>46</v>
      </c>
      <c r="E153" s="87" t="s">
        <v>47</v>
      </c>
      <c r="F153" s="88"/>
      <c r="G153" s="87" t="s">
        <v>185</v>
      </c>
      <c r="H153" s="89"/>
      <c r="I153" s="89">
        <f>IF(U153&lt;&gt;"",I$5-U153+1,"")</f>
      </c>
      <c r="J153" s="99"/>
      <c r="K153" s="91">
        <f>IF(V153&lt;&gt;"",(K$5-V153+1)*1.5,"")</f>
      </c>
      <c r="L153" s="92">
        <f>X153</f>
        <v>0</v>
      </c>
      <c r="M153" s="93">
        <f>Y153</f>
        <v>0</v>
      </c>
      <c r="N153" s="94">
        <f>AG153</f>
        <v>0</v>
      </c>
      <c r="O153" s="94">
        <f>AH153</f>
        <v>6</v>
      </c>
      <c r="P153" s="93">
        <f>SUM(I153:K153)</f>
        <v>0</v>
      </c>
      <c r="Q153" s="95">
        <f>SUM(H153:K153)+MAX(M153,AS153)</f>
        <v>9</v>
      </c>
      <c r="R153" s="96">
        <f>Q153+MAX(S153,T153)</f>
        <v>9</v>
      </c>
      <c r="S153" s="97">
        <f>IF(L153&gt;0,3,0)</f>
        <v>0</v>
      </c>
      <c r="T153" s="97">
        <f>IF(P153&gt;0,3,0)</f>
        <v>0</v>
      </c>
      <c r="U153" s="90"/>
      <c r="V153" s="90"/>
      <c r="W153" s="98">
        <v>0</v>
      </c>
      <c r="X153" s="99"/>
      <c r="Y153" s="100">
        <f>X153*Y$5</f>
        <v>0</v>
      </c>
      <c r="Z153" s="99"/>
      <c r="AA153" s="99"/>
      <c r="AB153" s="99">
        <v>6</v>
      </c>
      <c r="AC153" s="116"/>
      <c r="AD153" s="99"/>
      <c r="AE153" s="99"/>
      <c r="AF153" s="99"/>
      <c r="AG153" s="102"/>
      <c r="AH153" s="103">
        <f>MAX(Z153:AG153)</f>
        <v>6</v>
      </c>
      <c r="AI153" s="100">
        <f>AH153*AI$5</f>
        <v>3</v>
      </c>
      <c r="AJ153" s="101"/>
      <c r="AK153" s="102">
        <f>AA153*AK$3</f>
        <v>0</v>
      </c>
      <c r="AL153" s="102">
        <f>AB153*AL$3</f>
        <v>18</v>
      </c>
      <c r="AM153" s="102">
        <f>AC153*AM$3</f>
        <v>0</v>
      </c>
      <c r="AN153" s="102">
        <f>AD153*AN$3</f>
        <v>0</v>
      </c>
      <c r="AO153" s="102">
        <f>AE153*AO$3</f>
        <v>0</v>
      </c>
      <c r="AP153" s="102">
        <f>AF153*AP$3</f>
        <v>0</v>
      </c>
      <c r="AQ153" s="102">
        <f>AG153*AQ$3</f>
        <v>0</v>
      </c>
      <c r="AR153" s="103">
        <f>MAX(AJ153:AQ153)</f>
        <v>18</v>
      </c>
      <c r="AS153" s="100">
        <f>AR153*AS$5</f>
        <v>9</v>
      </c>
    </row>
    <row r="154" spans="1:45" s="104" customFormat="1" ht="15.75" customHeight="1">
      <c r="A154" s="85">
        <f>A153+1</f>
        <v>148</v>
      </c>
      <c r="B154" s="105" t="s">
        <v>210</v>
      </c>
      <c r="C154" s="51" t="s">
        <v>45</v>
      </c>
      <c r="D154" s="87" t="s">
        <v>46</v>
      </c>
      <c r="E154" s="87" t="s">
        <v>47</v>
      </c>
      <c r="F154" s="88">
        <f>IF(G154&lt;1943,"L",IF(G154&lt;1948,"SM",IF(G154&lt;1958,"M",IF(G154&gt;2003,"J",""))))</f>
      </c>
      <c r="G154" s="87">
        <v>1964</v>
      </c>
      <c r="H154" s="89"/>
      <c r="I154" s="89">
        <f>IF(U154&lt;&gt;"",I$5-U154+1,"")</f>
      </c>
      <c r="J154" s="90"/>
      <c r="K154" s="91">
        <f>IF(V154&lt;&gt;"",(K$5-V154+1)*1.5,"")</f>
      </c>
      <c r="L154" s="92">
        <f>X154</f>
        <v>0</v>
      </c>
      <c r="M154" s="93">
        <f>Y154</f>
        <v>0</v>
      </c>
      <c r="N154" s="94">
        <f>AH154</f>
        <v>17</v>
      </c>
      <c r="O154" s="94">
        <f>AI154</f>
        <v>8.5</v>
      </c>
      <c r="P154" s="93">
        <f>SUM(H154:K154)</f>
        <v>0</v>
      </c>
      <c r="Q154" s="95">
        <f>SUM(H154:K154)+MAX(M154,AS154)</f>
        <v>8.5</v>
      </c>
      <c r="R154" s="96">
        <f>Q154+MAX(S154,T154)</f>
        <v>8.5</v>
      </c>
      <c r="S154" s="97">
        <f>IF(L154&gt;0,3,0)</f>
        <v>0</v>
      </c>
      <c r="T154" s="97">
        <f>IF(P154&gt;0,3,0)</f>
        <v>0</v>
      </c>
      <c r="U154" s="90"/>
      <c r="V154" s="90"/>
      <c r="W154" s="98">
        <v>0</v>
      </c>
      <c r="X154" s="102">
        <f>IF(W154&gt;0,W$5-W154+1,0)</f>
        <v>0</v>
      </c>
      <c r="Y154" s="100">
        <f>X154*Y$5</f>
        <v>0</v>
      </c>
      <c r="Z154" s="101"/>
      <c r="AA154" s="99">
        <v>17</v>
      </c>
      <c r="AB154" s="99"/>
      <c r="AC154" s="99"/>
      <c r="AD154" s="110"/>
      <c r="AE154" s="99"/>
      <c r="AF154" s="99"/>
      <c r="AG154" s="102"/>
      <c r="AH154" s="103">
        <f>MAX(Z154:AG154)</f>
        <v>17</v>
      </c>
      <c r="AI154" s="100">
        <f>AH154*AI$5</f>
        <v>8.5</v>
      </c>
      <c r="AJ154" s="101"/>
      <c r="AK154" s="102">
        <f>AA154*AK$3</f>
        <v>17</v>
      </c>
      <c r="AL154" s="102">
        <f>AB154*AL$3</f>
        <v>0</v>
      </c>
      <c r="AM154" s="102">
        <f>AC154*AM$3</f>
        <v>0</v>
      </c>
      <c r="AN154" s="102">
        <f>AD154*AN$3</f>
        <v>0</v>
      </c>
      <c r="AO154" s="102">
        <f>AE154*AO$3</f>
        <v>0</v>
      </c>
      <c r="AP154" s="102">
        <f>AF154*AP$3</f>
        <v>0</v>
      </c>
      <c r="AQ154" s="102">
        <f>AG154*AQ$3</f>
        <v>0</v>
      </c>
      <c r="AR154" s="103">
        <f>MAX(AJ154:AQ154)</f>
        <v>17</v>
      </c>
      <c r="AS154" s="100">
        <f>AR154*AS$5</f>
        <v>8.5</v>
      </c>
    </row>
    <row r="155" spans="1:47" s="104" customFormat="1" ht="15.75" customHeight="1">
      <c r="A155" s="85">
        <f>A154+1</f>
        <v>149</v>
      </c>
      <c r="B155" s="127" t="s">
        <v>211</v>
      </c>
      <c r="C155" s="51" t="s">
        <v>9</v>
      </c>
      <c r="D155" s="135" t="s">
        <v>212</v>
      </c>
      <c r="E155" s="87" t="s">
        <v>47</v>
      </c>
      <c r="F155" s="88">
        <f>IF(G155&lt;1943,"L",IF(G155&lt;1948,"SM",IF(G155&lt;1958,"M",IF(G155&gt;2003,"J",""))))</f>
      </c>
      <c r="G155" s="87">
        <v>1966</v>
      </c>
      <c r="H155" s="89"/>
      <c r="I155" s="89">
        <f>IF(U155&lt;&gt;"",I$5-U155+1,"")</f>
      </c>
      <c r="J155" s="90"/>
      <c r="K155" s="91">
        <f>IF(V155&lt;&gt;"",(K$5-V155+1)*1.5,"")</f>
      </c>
      <c r="L155" s="92">
        <f>X155</f>
        <v>0</v>
      </c>
      <c r="M155" s="93">
        <f>Y155</f>
        <v>0</v>
      </c>
      <c r="N155" s="94">
        <f>AH155</f>
        <v>17</v>
      </c>
      <c r="O155" s="94">
        <f>AI155</f>
        <v>8.5</v>
      </c>
      <c r="P155" s="93">
        <f>SUM(H155:K155)</f>
        <v>0</v>
      </c>
      <c r="Q155" s="95">
        <f>SUM(H155:K155)+MAX(M155,O155)</f>
        <v>8.5</v>
      </c>
      <c r="R155" s="96">
        <f>Q155+MAX(S155,T155)</f>
        <v>8.5</v>
      </c>
      <c r="S155" s="97">
        <f>IF(L155&gt;0,3,0)</f>
        <v>0</v>
      </c>
      <c r="T155" s="97">
        <f>IF(P155&gt;0,3,0)</f>
        <v>0</v>
      </c>
      <c r="U155" s="90"/>
      <c r="V155" s="90"/>
      <c r="W155" s="98">
        <v>0</v>
      </c>
      <c r="X155" s="99">
        <f>IF(W155&gt;0,W$5-W155+1,0)</f>
        <v>0</v>
      </c>
      <c r="Y155" s="100">
        <f>X155*Y$5</f>
        <v>0</v>
      </c>
      <c r="Z155" s="101"/>
      <c r="AA155" s="99"/>
      <c r="AB155" s="99"/>
      <c r="AC155" s="99"/>
      <c r="AD155" s="110"/>
      <c r="AE155" s="99">
        <v>17</v>
      </c>
      <c r="AF155" s="99"/>
      <c r="AG155" s="102"/>
      <c r="AH155" s="103">
        <f>MAX(Z155:AG155)</f>
        <v>17</v>
      </c>
      <c r="AI155" s="100">
        <f>AH155*AI$5</f>
        <v>8.5</v>
      </c>
      <c r="AJ155" s="101"/>
      <c r="AK155" s="102">
        <f>AA155*AK$3</f>
        <v>0</v>
      </c>
      <c r="AL155" s="102">
        <f>AB155*AL$3</f>
        <v>0</v>
      </c>
      <c r="AM155" s="102">
        <f>AC155*AM$3</f>
        <v>0</v>
      </c>
      <c r="AN155" s="102">
        <f>AD155*AN$3</f>
        <v>0</v>
      </c>
      <c r="AO155" s="102">
        <f>AE155*AO$3</f>
        <v>51</v>
      </c>
      <c r="AP155" s="102">
        <f>AF155*AP$3</f>
        <v>0</v>
      </c>
      <c r="AQ155" s="102">
        <f>AG155*AQ$3</f>
        <v>0</v>
      </c>
      <c r="AR155" s="103">
        <f>MAX(AJ155:AQ155)</f>
        <v>51</v>
      </c>
      <c r="AS155" s="100">
        <f>AR155*AS$5</f>
        <v>25.5</v>
      </c>
      <c r="AU155" s="108"/>
    </row>
    <row r="156" spans="1:47" s="104" customFormat="1" ht="15.75" customHeight="1">
      <c r="A156" s="85">
        <f>A155+1</f>
        <v>150</v>
      </c>
      <c r="B156" s="105" t="s">
        <v>213</v>
      </c>
      <c r="C156" s="51" t="s">
        <v>56</v>
      </c>
      <c r="D156" s="87" t="s">
        <v>46</v>
      </c>
      <c r="E156" s="87" t="s">
        <v>47</v>
      </c>
      <c r="F156" s="88"/>
      <c r="G156" s="87" t="s">
        <v>185</v>
      </c>
      <c r="H156" s="89"/>
      <c r="I156" s="89"/>
      <c r="J156" s="99"/>
      <c r="K156" s="91"/>
      <c r="L156" s="92"/>
      <c r="M156" s="93"/>
      <c r="N156" s="94"/>
      <c r="O156" s="94">
        <f>AH156</f>
        <v>0</v>
      </c>
      <c r="P156" s="93">
        <f>SUM(I156:K156)</f>
        <v>0</v>
      </c>
      <c r="Q156" s="95">
        <f>SUM(H156:K156)+MAX(M156,AS156)</f>
        <v>8</v>
      </c>
      <c r="R156" s="96">
        <f>Q156+MAX(S156,T156)</f>
        <v>8</v>
      </c>
      <c r="S156" s="97">
        <f>IF(L156&gt;0,3,0)</f>
        <v>0</v>
      </c>
      <c r="T156" s="97">
        <f>IF(P156&gt;0,3,0)</f>
        <v>0</v>
      </c>
      <c r="U156" s="90"/>
      <c r="V156" s="90"/>
      <c r="W156" s="98">
        <v>0</v>
      </c>
      <c r="X156" s="99">
        <f>IF(W156&gt;0,W$5-W156+1,0)</f>
        <v>0</v>
      </c>
      <c r="Y156" s="100">
        <f>X156*Y$5</f>
        <v>0</v>
      </c>
      <c r="Z156" s="99"/>
      <c r="AA156" s="99"/>
      <c r="AB156" s="99"/>
      <c r="AC156" s="116">
        <v>8</v>
      </c>
      <c r="AD156" s="99"/>
      <c r="AE156" s="99"/>
      <c r="AF156" s="99"/>
      <c r="AG156" s="102"/>
      <c r="AH156" s="100">
        <f>AG156*AH$5</f>
        <v>0</v>
      </c>
      <c r="AI156" s="100">
        <f>AH156*AI$5</f>
        <v>0</v>
      </c>
      <c r="AJ156" s="101"/>
      <c r="AK156" s="102">
        <f>AA156*AK$3</f>
        <v>0</v>
      </c>
      <c r="AL156" s="102">
        <f>AB156*AL$3</f>
        <v>0</v>
      </c>
      <c r="AM156" s="102">
        <f>AC156*AM$3</f>
        <v>16</v>
      </c>
      <c r="AN156" s="102">
        <f>AD156*AN$3</f>
        <v>0</v>
      </c>
      <c r="AO156" s="102">
        <f>AE156*AO$3</f>
        <v>0</v>
      </c>
      <c r="AP156" s="102">
        <f>AF156*AP$3</f>
        <v>0</v>
      </c>
      <c r="AQ156" s="102">
        <f>AG156*AQ$3</f>
        <v>0</v>
      </c>
      <c r="AR156" s="103">
        <f>MAX(AJ156:AQ156)</f>
        <v>16</v>
      </c>
      <c r="AS156" s="100">
        <f>AR156*AS$5</f>
        <v>8</v>
      </c>
      <c r="AU156" s="108"/>
    </row>
    <row r="157" spans="1:45" s="104" customFormat="1" ht="15.75" customHeight="1">
      <c r="A157" s="85">
        <f>A156+1</f>
        <v>151</v>
      </c>
      <c r="B157" s="105" t="s">
        <v>214</v>
      </c>
      <c r="C157" s="51" t="s">
        <v>52</v>
      </c>
      <c r="D157" s="87" t="s">
        <v>46</v>
      </c>
      <c r="E157" s="87" t="s">
        <v>47</v>
      </c>
      <c r="F157" s="88" t="str">
        <f>IF(G157&lt;1943,"L",IF(G157&lt;1948,"SM",IF(G157&lt;1958,"M",IF(G157&gt;2003,"J",""))))</f>
        <v>M</v>
      </c>
      <c r="G157" s="87">
        <v>1954</v>
      </c>
      <c r="H157" s="89"/>
      <c r="I157" s="89">
        <f>IF(U157&lt;&gt;"",I$5-U157+1,"")</f>
      </c>
      <c r="J157" s="99"/>
      <c r="K157" s="91">
        <f>IF(V157&lt;&gt;"",(K$5-V157+1)*1.5,"")</f>
      </c>
      <c r="L157" s="92">
        <f>X157</f>
        <v>2</v>
      </c>
      <c r="M157" s="93">
        <f>Y157</f>
        <v>1</v>
      </c>
      <c r="N157" s="94">
        <f>AH157</f>
        <v>8</v>
      </c>
      <c r="O157" s="94">
        <f>AI157</f>
        <v>4</v>
      </c>
      <c r="P157" s="93">
        <f>SUM(H157:K157)</f>
        <v>0</v>
      </c>
      <c r="Q157" s="95">
        <f>SUM(H157:K157)+MAX(M157,AS157)</f>
        <v>8</v>
      </c>
      <c r="R157" s="96">
        <f>Q157+MAX(S157,T157)</f>
        <v>11</v>
      </c>
      <c r="S157" s="97">
        <f>IF(L157&gt;0,3,0)</f>
        <v>3</v>
      </c>
      <c r="T157" s="97">
        <f>IF(P157&gt;0,3,0)</f>
        <v>0</v>
      </c>
      <c r="U157" s="90"/>
      <c r="V157" s="90"/>
      <c r="W157" s="98">
        <v>38</v>
      </c>
      <c r="X157" s="99">
        <f>IF(W157&gt;0,W$5-W157+1,0)</f>
        <v>2</v>
      </c>
      <c r="Y157" s="100">
        <f>X157*Y$5</f>
        <v>1</v>
      </c>
      <c r="Z157" s="101"/>
      <c r="AA157" s="99"/>
      <c r="AB157" s="99"/>
      <c r="AC157" s="99">
        <v>8</v>
      </c>
      <c r="AD157" s="99"/>
      <c r="AE157" s="99"/>
      <c r="AF157" s="99"/>
      <c r="AG157" s="102"/>
      <c r="AH157" s="103">
        <f>MAX(Z157:AG157)</f>
        <v>8</v>
      </c>
      <c r="AI157" s="100">
        <f>AH157*AI$5</f>
        <v>4</v>
      </c>
      <c r="AJ157" s="101"/>
      <c r="AK157" s="102">
        <f>AA157*AK$3</f>
        <v>0</v>
      </c>
      <c r="AL157" s="102">
        <f>AB157*AL$3</f>
        <v>0</v>
      </c>
      <c r="AM157" s="102">
        <f>AC157*AM$3</f>
        <v>16</v>
      </c>
      <c r="AN157" s="102">
        <f>AD157*AN$3</f>
        <v>0</v>
      </c>
      <c r="AO157" s="102">
        <f>AE157*AO$3</f>
        <v>0</v>
      </c>
      <c r="AP157" s="102">
        <f>AF157*AP$3</f>
        <v>0</v>
      </c>
      <c r="AQ157" s="102">
        <f>AG157*AQ$3</f>
        <v>0</v>
      </c>
      <c r="AR157" s="103">
        <f>MAX(AJ157:AQ157)</f>
        <v>16</v>
      </c>
      <c r="AS157" s="100">
        <f>AR157*AS$5</f>
        <v>8</v>
      </c>
    </row>
    <row r="158" spans="1:45" s="104" customFormat="1" ht="15.75" customHeight="1">
      <c r="A158" s="85">
        <f>A157+1</f>
        <v>152</v>
      </c>
      <c r="B158" s="86" t="s">
        <v>215</v>
      </c>
      <c r="C158" s="51" t="s">
        <v>56</v>
      </c>
      <c r="D158" s="87" t="s">
        <v>46</v>
      </c>
      <c r="E158" s="87" t="s">
        <v>47</v>
      </c>
      <c r="F158" s="88" t="str">
        <f>IF(G158&lt;1942,"L",IF(G158&lt;1947,"SM",IF(G158&lt;1957,"M",IF(G158&gt;2002,"J",""))))</f>
        <v>M</v>
      </c>
      <c r="G158" s="87">
        <v>1951</v>
      </c>
      <c r="H158" s="89"/>
      <c r="I158" s="89">
        <f>IF(U158&lt;&gt;"",I$5-U158+1,"")</f>
      </c>
      <c r="J158" s="90"/>
      <c r="K158" s="91">
        <f>IF(V158&lt;&gt;"",(K$5-V158+1)*1.5,"")</f>
      </c>
      <c r="L158" s="92">
        <f>X158</f>
        <v>8</v>
      </c>
      <c r="M158" s="93">
        <f>Y158</f>
        <v>4</v>
      </c>
      <c r="N158" s="94">
        <f>AH158</f>
        <v>16</v>
      </c>
      <c r="O158" s="94">
        <f>AI158</f>
        <v>8</v>
      </c>
      <c r="P158" s="93">
        <f>SUM(H158:K158)</f>
        <v>0</v>
      </c>
      <c r="Q158" s="95">
        <f>SUM(H158:K158)+MAX(M158,AS158)</f>
        <v>8</v>
      </c>
      <c r="R158" s="96">
        <f>Q158+MAX(S158,T158)</f>
        <v>11</v>
      </c>
      <c r="S158" s="97">
        <f>IF(L158&gt;0,3,0)</f>
        <v>3</v>
      </c>
      <c r="T158" s="97">
        <f>IF(P158&gt;0,3,0)</f>
        <v>0</v>
      </c>
      <c r="U158" s="90"/>
      <c r="V158" s="90"/>
      <c r="W158" s="98">
        <v>32</v>
      </c>
      <c r="X158" s="99">
        <f>IF(W158&gt;0,W$5-W158+1,0)</f>
        <v>8</v>
      </c>
      <c r="Y158" s="100">
        <f>X158*Y$5</f>
        <v>4</v>
      </c>
      <c r="Z158" s="101"/>
      <c r="AA158" s="102"/>
      <c r="AB158" s="90"/>
      <c r="AC158" s="99"/>
      <c r="AD158" s="99">
        <v>16</v>
      </c>
      <c r="AE158" s="99"/>
      <c r="AF158" s="99"/>
      <c r="AG158" s="102"/>
      <c r="AH158" s="103">
        <f>MAX(Z158:AG158)</f>
        <v>16</v>
      </c>
      <c r="AI158" s="100">
        <f>AH158*AI$5</f>
        <v>8</v>
      </c>
      <c r="AJ158" s="101"/>
      <c r="AK158" s="102">
        <f>AA158*AK$3</f>
        <v>0</v>
      </c>
      <c r="AL158" s="102">
        <f>AB158*AL$3</f>
        <v>0</v>
      </c>
      <c r="AM158" s="102">
        <f>AC158*AM$3</f>
        <v>0</v>
      </c>
      <c r="AN158" s="102">
        <f>AD158*AN$3</f>
        <v>16</v>
      </c>
      <c r="AO158" s="102">
        <f>AE158*AO$3</f>
        <v>0</v>
      </c>
      <c r="AP158" s="102">
        <f>AF158*AP$3</f>
        <v>0</v>
      </c>
      <c r="AQ158" s="102">
        <f>AG158*AQ$3</f>
        <v>0</v>
      </c>
      <c r="AR158" s="103">
        <f>MAX(AJ158:AQ158)</f>
        <v>16</v>
      </c>
      <c r="AS158" s="100">
        <f>AR158*AS$5</f>
        <v>8</v>
      </c>
    </row>
    <row r="159" spans="1:45" s="104" customFormat="1" ht="15.75" customHeight="1">
      <c r="A159" s="85">
        <f>A158+1</f>
        <v>153</v>
      </c>
      <c r="B159" s="86" t="s">
        <v>216</v>
      </c>
      <c r="C159" s="51" t="s">
        <v>45</v>
      </c>
      <c r="D159" s="87" t="s">
        <v>46</v>
      </c>
      <c r="E159" s="87" t="s">
        <v>47</v>
      </c>
      <c r="F159" s="88" t="str">
        <f>IF(G159&lt;1942,"L",IF(G159&lt;1947,"SM",IF(G159&lt;1957,"M",IF(G159&gt;2002,"J",""))))</f>
        <v>M</v>
      </c>
      <c r="G159" s="87">
        <v>1954</v>
      </c>
      <c r="H159" s="89"/>
      <c r="I159" s="89">
        <f>IF(U159&lt;&gt;"",I$5-U159+1,"")</f>
      </c>
      <c r="J159" s="90"/>
      <c r="K159" s="91">
        <f>IF(V159&lt;&gt;"",(K$5-V159+1)*1.5,"")</f>
      </c>
      <c r="L159" s="92">
        <f>X159</f>
        <v>0</v>
      </c>
      <c r="M159" s="93">
        <f>Y159</f>
        <v>0</v>
      </c>
      <c r="N159" s="94">
        <f>AH159</f>
        <v>15</v>
      </c>
      <c r="O159" s="94">
        <f>AI159</f>
        <v>7.5</v>
      </c>
      <c r="P159" s="93">
        <f>SUM(H159:K159)</f>
        <v>0</v>
      </c>
      <c r="Q159" s="95">
        <f>SUM(H159:K159)+MAX(M159,AS159)</f>
        <v>7.5</v>
      </c>
      <c r="R159" s="96">
        <f>Q159+MAX(S159,T159)</f>
        <v>7.5</v>
      </c>
      <c r="S159" s="97">
        <f>IF(L159&gt;0,3,0)</f>
        <v>0</v>
      </c>
      <c r="T159" s="97">
        <f>IF(P159&gt;0,3,0)</f>
        <v>0</v>
      </c>
      <c r="U159" s="90"/>
      <c r="V159" s="90"/>
      <c r="W159" s="98">
        <v>0</v>
      </c>
      <c r="X159" s="99"/>
      <c r="Y159" s="100">
        <f>X159*Y$5</f>
        <v>0</v>
      </c>
      <c r="Z159" s="101"/>
      <c r="AA159" s="99">
        <v>15</v>
      </c>
      <c r="AB159" s="90"/>
      <c r="AC159" s="99"/>
      <c r="AD159" s="110"/>
      <c r="AE159" s="99"/>
      <c r="AF159" s="99"/>
      <c r="AG159" s="102"/>
      <c r="AH159" s="103">
        <f>MAX(Z159:AG159)</f>
        <v>15</v>
      </c>
      <c r="AI159" s="100">
        <f>AH159*AI$5</f>
        <v>7.5</v>
      </c>
      <c r="AJ159" s="101"/>
      <c r="AK159" s="102">
        <f>AA159*AK$3</f>
        <v>15</v>
      </c>
      <c r="AL159" s="102">
        <f>AB159*AL$3</f>
        <v>0</v>
      </c>
      <c r="AM159" s="102">
        <f>AC159*AM$3</f>
        <v>0</v>
      </c>
      <c r="AN159" s="102">
        <f>AD159*AN$3</f>
        <v>0</v>
      </c>
      <c r="AO159" s="102">
        <f>AE159*AO$3</f>
        <v>0</v>
      </c>
      <c r="AP159" s="102">
        <f>AF159*AP$3</f>
        <v>0</v>
      </c>
      <c r="AQ159" s="102">
        <f>AG159*AQ$3</f>
        <v>0</v>
      </c>
      <c r="AR159" s="103">
        <f>MAX(AJ159:AQ159)</f>
        <v>15</v>
      </c>
      <c r="AS159" s="100">
        <f>AR159*AS$5</f>
        <v>7.5</v>
      </c>
    </row>
    <row r="160" spans="1:46" s="104" customFormat="1" ht="15.75" customHeight="1">
      <c r="A160" s="85">
        <f>A159+1</f>
        <v>154</v>
      </c>
      <c r="B160" s="105" t="s">
        <v>217</v>
      </c>
      <c r="C160" s="51" t="s">
        <v>45</v>
      </c>
      <c r="D160" s="87" t="s">
        <v>46</v>
      </c>
      <c r="E160" s="87" t="s">
        <v>47</v>
      </c>
      <c r="F160" s="88" t="str">
        <f>IF(G160&lt;1942,"L",IF(G160&lt;1947,"SM",IF(G160&lt;1957,"M",IF(G160&gt;2002,"J",""))))</f>
        <v>L</v>
      </c>
      <c r="G160" s="109">
        <v>1940</v>
      </c>
      <c r="H160" s="89"/>
      <c r="I160" s="89">
        <f>IF(U160&lt;&gt;"",I$5-U160+1,"")</f>
      </c>
      <c r="J160" s="99"/>
      <c r="K160" s="91">
        <f>IF(V160&lt;&gt;"",(K$5-V160+1)*1.5,"")</f>
      </c>
      <c r="L160" s="92">
        <f>X160</f>
        <v>0</v>
      </c>
      <c r="M160" s="93">
        <f>Y160</f>
        <v>0</v>
      </c>
      <c r="N160" s="94">
        <f>AH160</f>
        <v>14</v>
      </c>
      <c r="O160" s="94">
        <f>AI160</f>
        <v>7</v>
      </c>
      <c r="P160" s="93">
        <f>SUM(H160:K160)</f>
        <v>0</v>
      </c>
      <c r="Q160" s="95">
        <f>SUM(H160:K160)+MAX(M160,AS160)</f>
        <v>7</v>
      </c>
      <c r="R160" s="96">
        <f>Q160+MAX(S160,T160)</f>
        <v>7</v>
      </c>
      <c r="S160" s="97">
        <f>IF(L160&gt;0,3,0)</f>
        <v>0</v>
      </c>
      <c r="T160" s="97">
        <f>IF(P160&gt;0,3,0)</f>
        <v>0</v>
      </c>
      <c r="U160" s="90"/>
      <c r="V160" s="90"/>
      <c r="W160" s="98">
        <v>0</v>
      </c>
      <c r="X160" s="99"/>
      <c r="Y160" s="100">
        <f>X160*Y$5</f>
        <v>0</v>
      </c>
      <c r="Z160" s="101"/>
      <c r="AA160" s="102">
        <v>14</v>
      </c>
      <c r="AB160" s="90"/>
      <c r="AC160" s="99"/>
      <c r="AD160" s="110"/>
      <c r="AE160" s="99"/>
      <c r="AF160" s="99"/>
      <c r="AG160" s="102"/>
      <c r="AH160" s="103">
        <f>MAX(Z160:AG160)</f>
        <v>14</v>
      </c>
      <c r="AI160" s="100">
        <f>AH160*AI$5</f>
        <v>7</v>
      </c>
      <c r="AJ160" s="101"/>
      <c r="AK160" s="102">
        <f>AA160*AK$3</f>
        <v>14</v>
      </c>
      <c r="AL160" s="102">
        <f>AB160*AL$3</f>
        <v>0</v>
      </c>
      <c r="AM160" s="102">
        <f>AC160*AM$3</f>
        <v>0</v>
      </c>
      <c r="AN160" s="102">
        <f>AD160*AN$3</f>
        <v>0</v>
      </c>
      <c r="AO160" s="102">
        <f>AE160*AO$3</f>
        <v>0</v>
      </c>
      <c r="AP160" s="102">
        <f>AF160*AP$3</f>
        <v>0</v>
      </c>
      <c r="AQ160" s="102">
        <f>AG160*AQ$3</f>
        <v>0</v>
      </c>
      <c r="AR160" s="103">
        <f>MAX(AJ160:AQ160)</f>
        <v>14</v>
      </c>
      <c r="AS160" s="100">
        <f>AR160*AS$5</f>
        <v>7</v>
      </c>
      <c r="AT160" s="2"/>
    </row>
    <row r="161" spans="1:47" s="104" customFormat="1" ht="15.75" customHeight="1">
      <c r="A161" s="85">
        <f>A160+1</f>
        <v>155</v>
      </c>
      <c r="B161" s="86" t="s">
        <v>218</v>
      </c>
      <c r="C161" s="51" t="s">
        <v>9</v>
      </c>
      <c r="D161" s="87" t="s">
        <v>46</v>
      </c>
      <c r="E161" s="87" t="s">
        <v>47</v>
      </c>
      <c r="F161" s="88" t="str">
        <f>IF(G161&lt;1943,"L",IF(G161&lt;1948,"SM",IF(G161&lt;1958,"M",IF(G161&gt;2003,"J",""))))</f>
        <v>SM</v>
      </c>
      <c r="G161" s="87">
        <v>1945</v>
      </c>
      <c r="H161" s="89"/>
      <c r="I161" s="89">
        <f>IF(U161&lt;&gt;"",I$5-U161+1,"")</f>
      </c>
      <c r="J161" s="90"/>
      <c r="K161" s="91">
        <f>IF(V161&lt;&gt;"",(K$5-V161+1)*1.5,"")</f>
      </c>
      <c r="L161" s="92">
        <f>X161</f>
        <v>0</v>
      </c>
      <c r="M161" s="93">
        <f>Y161</f>
        <v>0</v>
      </c>
      <c r="N161" s="94">
        <f>AH161</f>
        <v>14</v>
      </c>
      <c r="O161" s="94">
        <f>AI161</f>
        <v>7</v>
      </c>
      <c r="P161" s="93">
        <f>SUM(H161:K161)</f>
        <v>0</v>
      </c>
      <c r="Q161" s="95">
        <f>SUM(H161:K161)+MAX(M161,O161)</f>
        <v>7</v>
      </c>
      <c r="R161" s="96">
        <f>Q161+MAX(S161,T161)</f>
        <v>7</v>
      </c>
      <c r="S161" s="97">
        <f>IF(L161&gt;0,3,0)</f>
        <v>0</v>
      </c>
      <c r="T161" s="97">
        <f>IF(P161&gt;0,3,0)</f>
        <v>0</v>
      </c>
      <c r="U161" s="90"/>
      <c r="V161" s="90"/>
      <c r="W161" s="98">
        <v>0</v>
      </c>
      <c r="X161" s="99">
        <f>IF(W161&gt;0,W$5-W161+1,0)</f>
        <v>0</v>
      </c>
      <c r="Y161" s="100">
        <f>X161*Y$5</f>
        <v>0</v>
      </c>
      <c r="Z161" s="101"/>
      <c r="AA161" s="99"/>
      <c r="AB161" s="90"/>
      <c r="AC161" s="99"/>
      <c r="AD161" s="110"/>
      <c r="AE161" s="99">
        <v>14</v>
      </c>
      <c r="AF161" s="99"/>
      <c r="AG161" s="102"/>
      <c r="AH161" s="103">
        <f>MAX(Z161:AG161)</f>
        <v>14</v>
      </c>
      <c r="AI161" s="100">
        <f>AH161*AI$5</f>
        <v>7</v>
      </c>
      <c r="AJ161" s="101"/>
      <c r="AK161" s="102">
        <f>AA161*AK$3</f>
        <v>0</v>
      </c>
      <c r="AL161" s="102">
        <f>AB161*AL$3</f>
        <v>0</v>
      </c>
      <c r="AM161" s="102">
        <f>AC161*AM$3</f>
        <v>0</v>
      </c>
      <c r="AN161" s="102">
        <f>AD161*AN$3</f>
        <v>0</v>
      </c>
      <c r="AO161" s="102">
        <f>AE161*AO$3</f>
        <v>42</v>
      </c>
      <c r="AP161" s="102">
        <f>AF161*AP$3</f>
        <v>0</v>
      </c>
      <c r="AQ161" s="102">
        <f>AG161*AQ$3</f>
        <v>0</v>
      </c>
      <c r="AR161" s="103">
        <f>MAX(AJ161:AQ161)</f>
        <v>42</v>
      </c>
      <c r="AS161" s="100">
        <f>AR161*AS$5</f>
        <v>21</v>
      </c>
      <c r="AU161" s="24"/>
    </row>
    <row r="162" spans="1:47" s="104" customFormat="1" ht="15.75" customHeight="1">
      <c r="A162" s="85">
        <f>A161+1</f>
        <v>156</v>
      </c>
      <c r="B162" s="105" t="s">
        <v>219</v>
      </c>
      <c r="C162" s="51" t="s">
        <v>52</v>
      </c>
      <c r="D162" s="87" t="s">
        <v>46</v>
      </c>
      <c r="E162" s="87" t="s">
        <v>47</v>
      </c>
      <c r="F162" s="88">
        <f>IF(G162&lt;1942,"L",IF(G162&lt;1947,"SM",IF(G162&lt;1957,"M",IF(G162&gt;2002,"J",""))))</f>
      </c>
      <c r="G162" s="87">
        <v>1969</v>
      </c>
      <c r="H162" s="89"/>
      <c r="I162" s="89">
        <f>IF(U162&lt;&gt;"",I$5-U162+1,"")</f>
      </c>
      <c r="J162" s="99"/>
      <c r="K162" s="91">
        <f>IF(V162&lt;&gt;"",(K$5-V162+1)*1.5,"")</f>
      </c>
      <c r="L162" s="92">
        <f>X162</f>
        <v>0</v>
      </c>
      <c r="M162" s="93">
        <f>Y162</f>
        <v>0</v>
      </c>
      <c r="N162" s="94">
        <f>AH162</f>
        <v>7</v>
      </c>
      <c r="O162" s="94">
        <f>AI162</f>
        <v>3.5</v>
      </c>
      <c r="P162" s="93">
        <f>SUM(H162:K162)</f>
        <v>0</v>
      </c>
      <c r="Q162" s="95">
        <f>SUM(H162:K162)+MAX(M162,AS162)</f>
        <v>7</v>
      </c>
      <c r="R162" s="96">
        <f>Q162+MAX(S162,T162)</f>
        <v>7</v>
      </c>
      <c r="S162" s="97">
        <f>IF(L162&gt;0,3,0)</f>
        <v>0</v>
      </c>
      <c r="T162" s="97">
        <f>IF(P162&gt;0,3,0)</f>
        <v>0</v>
      </c>
      <c r="U162" s="90"/>
      <c r="V162" s="90"/>
      <c r="W162" s="98">
        <v>0</v>
      </c>
      <c r="X162" s="102"/>
      <c r="Y162" s="100">
        <f>X162*Y$5</f>
        <v>0</v>
      </c>
      <c r="Z162" s="101"/>
      <c r="AA162" s="99"/>
      <c r="AB162" s="99"/>
      <c r="AC162" s="99">
        <v>7</v>
      </c>
      <c r="AD162" s="110"/>
      <c r="AE162" s="99"/>
      <c r="AF162" s="99"/>
      <c r="AG162" s="102"/>
      <c r="AH162" s="103">
        <f>MAX(Z162:AG162)</f>
        <v>7</v>
      </c>
      <c r="AI162" s="100">
        <f>AH162*AI$5</f>
        <v>3.5</v>
      </c>
      <c r="AJ162" s="101"/>
      <c r="AK162" s="102">
        <f>AA162*AK$3</f>
        <v>0</v>
      </c>
      <c r="AL162" s="102">
        <f>AB162*AL$3</f>
        <v>0</v>
      </c>
      <c r="AM162" s="102">
        <f>AC162*AM$3</f>
        <v>14</v>
      </c>
      <c r="AN162" s="102">
        <f>AD162*AN$3</f>
        <v>0</v>
      </c>
      <c r="AO162" s="102">
        <f>AE162*AO$3</f>
        <v>0</v>
      </c>
      <c r="AP162" s="102">
        <f>AF162*AP$3</f>
        <v>0</v>
      </c>
      <c r="AQ162" s="102">
        <f>AG162*AQ$3</f>
        <v>0</v>
      </c>
      <c r="AR162" s="103">
        <f>MAX(AJ162:AQ162)</f>
        <v>14</v>
      </c>
      <c r="AS162" s="100">
        <f>AR162*AS$5</f>
        <v>7</v>
      </c>
      <c r="AU162" s="2"/>
    </row>
    <row r="163" spans="1:45" s="104" customFormat="1" ht="15.75" customHeight="1">
      <c r="A163" s="85">
        <f>A162+1</f>
        <v>157</v>
      </c>
      <c r="B163" s="86" t="s">
        <v>220</v>
      </c>
      <c r="C163" s="51" t="s">
        <v>9</v>
      </c>
      <c r="D163" s="87" t="s">
        <v>46</v>
      </c>
      <c r="E163" s="87" t="s">
        <v>47</v>
      </c>
      <c r="F163" s="88" t="str">
        <f>IF(G163&lt;1943,"L",IF(G163&lt;1948,"SM",IF(G163&lt;1958,"M",IF(G163&gt;2003,"J",""))))</f>
        <v>L</v>
      </c>
      <c r="G163" s="87">
        <v>1942</v>
      </c>
      <c r="H163" s="89"/>
      <c r="I163" s="89">
        <f>IF(U163&lt;&gt;"",I$5-U163+1,"")</f>
      </c>
      <c r="J163" s="90"/>
      <c r="K163" s="91">
        <f>IF(V163&lt;&gt;"",(K$5-V163+1)*1.5,"")</f>
      </c>
      <c r="L163" s="92">
        <f>X163</f>
        <v>0</v>
      </c>
      <c r="M163" s="93">
        <f>Y163</f>
        <v>0</v>
      </c>
      <c r="N163" s="94">
        <f>AH163</f>
        <v>13</v>
      </c>
      <c r="O163" s="94">
        <f>AI163</f>
        <v>6.5</v>
      </c>
      <c r="P163" s="93">
        <f>SUM(H163:K163)</f>
        <v>0</v>
      </c>
      <c r="Q163" s="95">
        <f>SUM(H163:K163)+MAX(M163,O163)</f>
        <v>6.5</v>
      </c>
      <c r="R163" s="96">
        <f>Q163+MAX(S163,T163)</f>
        <v>6.5</v>
      </c>
      <c r="S163" s="97">
        <f>IF(L163&gt;0,3,0)</f>
        <v>0</v>
      </c>
      <c r="T163" s="97">
        <f>IF(P163&gt;0,3,0)</f>
        <v>0</v>
      </c>
      <c r="U163" s="90"/>
      <c r="V163" s="90"/>
      <c r="W163" s="98">
        <v>0</v>
      </c>
      <c r="X163" s="99">
        <f>IF(W163&gt;0,W$5-W163+1,0)</f>
        <v>0</v>
      </c>
      <c r="Y163" s="100">
        <f>X163*Y$5</f>
        <v>0</v>
      </c>
      <c r="Z163" s="101"/>
      <c r="AA163" s="99"/>
      <c r="AB163" s="90"/>
      <c r="AC163" s="99"/>
      <c r="AD163" s="110"/>
      <c r="AE163" s="99">
        <v>13</v>
      </c>
      <c r="AF163" s="99"/>
      <c r="AG163" s="102"/>
      <c r="AH163" s="103">
        <f>MAX(Z163:AG163)</f>
        <v>13</v>
      </c>
      <c r="AI163" s="100">
        <f>AH163*AI$5</f>
        <v>6.5</v>
      </c>
      <c r="AJ163" s="101"/>
      <c r="AK163" s="102">
        <f>AA163*AK$3</f>
        <v>0</v>
      </c>
      <c r="AL163" s="102">
        <f>AB163*AL$3</f>
        <v>0</v>
      </c>
      <c r="AM163" s="102">
        <f>AC163*AM$3</f>
        <v>0</v>
      </c>
      <c r="AN163" s="102">
        <f>AD163*AN$3</f>
        <v>0</v>
      </c>
      <c r="AO163" s="102">
        <f>AE163*AO$3</f>
        <v>39</v>
      </c>
      <c r="AP163" s="102">
        <f>AF163*AP$3</f>
        <v>0</v>
      </c>
      <c r="AQ163" s="102">
        <f>AG163*AQ$3</f>
        <v>0</v>
      </c>
      <c r="AR163" s="103">
        <f>MAX(AJ163:AQ163)</f>
        <v>39</v>
      </c>
      <c r="AS163" s="100">
        <f>AR163*AS$5</f>
        <v>19.5</v>
      </c>
    </row>
    <row r="164" spans="1:53" ht="15.75" customHeight="1">
      <c r="A164" s="85">
        <f>A163+1</f>
        <v>158</v>
      </c>
      <c r="B164" s="127" t="s">
        <v>221</v>
      </c>
      <c r="C164" s="51" t="s">
        <v>133</v>
      </c>
      <c r="D164" s="51" t="s">
        <v>134</v>
      </c>
      <c r="E164" s="87" t="s">
        <v>47</v>
      </c>
      <c r="F164" s="88"/>
      <c r="G164" s="87"/>
      <c r="H164" s="89"/>
      <c r="I164" s="89">
        <f>IF(U164&lt;&gt;"",I$5-U164+1,"")</f>
      </c>
      <c r="J164" s="90"/>
      <c r="K164" s="91">
        <f>IF(V164&lt;&gt;"",(K$5-V164+1)*1.5,"")</f>
      </c>
      <c r="L164" s="92">
        <f>X164</f>
        <v>12</v>
      </c>
      <c r="M164" s="93">
        <f>Y164</f>
        <v>6</v>
      </c>
      <c r="N164" s="92"/>
      <c r="O164" s="94">
        <f>AI164</f>
        <v>0</v>
      </c>
      <c r="P164" s="93">
        <f>SUM(H164:K164)</f>
        <v>0</v>
      </c>
      <c r="Q164" s="95">
        <f>SUM(H164:K164)+MAX(M164,AS164)</f>
        <v>6</v>
      </c>
      <c r="R164" s="96">
        <f>Q164+MAX(S164,T164)</f>
        <v>9</v>
      </c>
      <c r="S164" s="97">
        <f>IF(L164&gt;0,3,0)</f>
        <v>3</v>
      </c>
      <c r="T164" s="97">
        <f>IF(P164&gt;0,3,0)</f>
        <v>0</v>
      </c>
      <c r="U164" s="90"/>
      <c r="V164" s="90"/>
      <c r="W164" s="98">
        <v>28</v>
      </c>
      <c r="X164" s="99">
        <f>IF(W164&gt;0,W$5-W164+1,0)</f>
        <v>12</v>
      </c>
      <c r="Y164" s="100">
        <f>X164*Y$5</f>
        <v>6</v>
      </c>
      <c r="Z164" s="101"/>
      <c r="AA164" s="99"/>
      <c r="AB164" s="90"/>
      <c r="AC164" s="99"/>
      <c r="AD164" s="110"/>
      <c r="AE164" s="99"/>
      <c r="AF164" s="99"/>
      <c r="AG164" s="102"/>
      <c r="AH164" s="103">
        <f>MAX(Z164:AG164)</f>
        <v>0</v>
      </c>
      <c r="AI164" s="100">
        <f>AH164*AI$5</f>
        <v>0</v>
      </c>
      <c r="AJ164" s="101"/>
      <c r="AK164" s="102">
        <f>AA164*AK$3</f>
        <v>0</v>
      </c>
      <c r="AL164" s="102">
        <f>AB164*AL$3</f>
        <v>0</v>
      </c>
      <c r="AM164" s="102">
        <f>AC164*AM$3</f>
        <v>0</v>
      </c>
      <c r="AN164" s="102">
        <f>AD164*AN$3</f>
        <v>0</v>
      </c>
      <c r="AO164" s="102">
        <f>AE164*AO$3</f>
        <v>0</v>
      </c>
      <c r="AP164" s="102">
        <f>AF164*AP$3</f>
        <v>0</v>
      </c>
      <c r="AQ164" s="102">
        <f>AG164*AQ$3</f>
        <v>0</v>
      </c>
      <c r="AR164" s="103">
        <f>MAX(AJ164:AQ164)</f>
        <v>0</v>
      </c>
      <c r="AS164" s="100">
        <f>AR164*AS$5</f>
        <v>0</v>
      </c>
      <c r="AT164" s="104"/>
      <c r="AU164" s="104"/>
      <c r="AV164" s="104"/>
      <c r="AW164" s="104"/>
      <c r="AX164" s="104"/>
      <c r="AY164" s="108"/>
      <c r="AZ164" s="108"/>
      <c r="BA164" s="108"/>
    </row>
    <row r="165" spans="1:45" s="104" customFormat="1" ht="15.75" customHeight="1">
      <c r="A165" s="85">
        <f>A164+1</f>
        <v>159</v>
      </c>
      <c r="B165" s="86" t="s">
        <v>222</v>
      </c>
      <c r="C165" s="51" t="s">
        <v>86</v>
      </c>
      <c r="D165" s="87" t="s">
        <v>46</v>
      </c>
      <c r="E165" s="87" t="s">
        <v>47</v>
      </c>
      <c r="F165" s="88"/>
      <c r="G165" s="87" t="s">
        <v>185</v>
      </c>
      <c r="H165" s="89"/>
      <c r="I165" s="89">
        <f>IF(U165&lt;&gt;"",I$5-U165+1,"")</f>
      </c>
      <c r="J165" s="90"/>
      <c r="K165" s="91">
        <f>IF(V165&lt;&gt;"",(K$5-V165+1)*1.5,"")</f>
      </c>
      <c r="L165" s="92">
        <f>X165</f>
        <v>0</v>
      </c>
      <c r="M165" s="93">
        <f>Y165</f>
        <v>0</v>
      </c>
      <c r="N165" s="125"/>
      <c r="O165" s="94">
        <f>AI165</f>
        <v>2</v>
      </c>
      <c r="P165" s="93">
        <f>SUM(H165:K165)</f>
        <v>0</v>
      </c>
      <c r="Q165" s="95">
        <f>SUM(H165:K165)+MAX(M165,AS165)</f>
        <v>6</v>
      </c>
      <c r="R165" s="96">
        <f>Q165+MAX(S165,T165)</f>
        <v>6</v>
      </c>
      <c r="S165" s="97">
        <f>IF(L165&gt;0,3,0)</f>
        <v>0</v>
      </c>
      <c r="T165" s="97">
        <f>IF(P165&gt;0,3,0)</f>
        <v>0</v>
      </c>
      <c r="U165" s="90"/>
      <c r="V165" s="90"/>
      <c r="W165" s="98">
        <v>0</v>
      </c>
      <c r="X165" s="99"/>
      <c r="Y165" s="100">
        <f>X165*Y$5</f>
        <v>0</v>
      </c>
      <c r="Z165" s="101"/>
      <c r="AA165" s="99"/>
      <c r="AB165" s="90"/>
      <c r="AC165" s="99"/>
      <c r="AD165" s="107"/>
      <c r="AE165" s="99"/>
      <c r="AF165" s="99"/>
      <c r="AG165" s="102">
        <v>4</v>
      </c>
      <c r="AH165" s="103">
        <f>MAX(Z165:AG165)</f>
        <v>4</v>
      </c>
      <c r="AI165" s="100">
        <f>AH165*AI$5</f>
        <v>2</v>
      </c>
      <c r="AJ165" s="101"/>
      <c r="AK165" s="102">
        <f>AA165*AK$3</f>
        <v>0</v>
      </c>
      <c r="AL165" s="102">
        <f>AB165*AL$3</f>
        <v>0</v>
      </c>
      <c r="AM165" s="102">
        <f>AC165*AM$3</f>
        <v>0</v>
      </c>
      <c r="AN165" s="102">
        <f>AD165*AN$3</f>
        <v>0</v>
      </c>
      <c r="AO165" s="102">
        <f>AE165*AO$3</f>
        <v>0</v>
      </c>
      <c r="AP165" s="102">
        <f>AF165*AP$3</f>
        <v>0</v>
      </c>
      <c r="AQ165" s="102">
        <f>AG165*AQ$3</f>
        <v>12</v>
      </c>
      <c r="AR165" s="103">
        <f>MAX(AJ165:AQ165)</f>
        <v>12</v>
      </c>
      <c r="AS165" s="100">
        <f>AR165*AS$5</f>
        <v>6</v>
      </c>
    </row>
    <row r="166" spans="1:46" s="104" customFormat="1" ht="15.75" customHeight="1">
      <c r="A166" s="85">
        <f>A165+1</f>
        <v>160</v>
      </c>
      <c r="B166" s="105" t="s">
        <v>223</v>
      </c>
      <c r="C166" s="51" t="s">
        <v>9</v>
      </c>
      <c r="D166" s="87" t="s">
        <v>46</v>
      </c>
      <c r="E166" s="111" t="s">
        <v>47</v>
      </c>
      <c r="F166" s="88">
        <f>IF(G166&lt;1942,"L",IF(G166&lt;1947,"SM",IF(G166&lt;1957,"M",IF(G166&gt;2002,"J",""))))</f>
      </c>
      <c r="G166" s="111">
        <v>1958</v>
      </c>
      <c r="H166" s="89"/>
      <c r="I166" s="89">
        <f>IF(U166&lt;&gt;"",I$5-U166+1,"")</f>
      </c>
      <c r="J166" s="112"/>
      <c r="K166" s="91">
        <f>IF(V166&lt;&gt;"",(K$5-V166+1)*1.5,"")</f>
      </c>
      <c r="L166" s="92">
        <f>X166</f>
        <v>0</v>
      </c>
      <c r="M166" s="93">
        <f>Y166</f>
        <v>0</v>
      </c>
      <c r="N166" s="94">
        <f>AH166</f>
        <v>12</v>
      </c>
      <c r="O166" s="94">
        <f>AI166</f>
        <v>6</v>
      </c>
      <c r="P166" s="93">
        <f>SUM(H166:K166)</f>
        <v>0</v>
      </c>
      <c r="Q166" s="95">
        <f>SUM(H166:K166)+MAX(M166,O166)</f>
        <v>6</v>
      </c>
      <c r="R166" s="96">
        <f>Q166+MAX(S166,T166)</f>
        <v>6</v>
      </c>
      <c r="S166" s="97">
        <f>IF(L166&gt;0,3,0)</f>
        <v>0</v>
      </c>
      <c r="T166" s="97">
        <f>IF(P166&gt;0,3,0)</f>
        <v>0</v>
      </c>
      <c r="U166" s="90"/>
      <c r="V166" s="112"/>
      <c r="W166" s="98">
        <v>0</v>
      </c>
      <c r="X166" s="99"/>
      <c r="Y166" s="100">
        <f>X166*Y$5</f>
        <v>0</v>
      </c>
      <c r="Z166" s="101"/>
      <c r="AA166" s="119"/>
      <c r="AB166" s="112"/>
      <c r="AC166" s="119"/>
      <c r="AD166" s="110"/>
      <c r="AE166" s="119">
        <v>12</v>
      </c>
      <c r="AF166" s="119"/>
      <c r="AG166" s="102"/>
      <c r="AH166" s="103">
        <f>MAX(Z166:AG166)</f>
        <v>12</v>
      </c>
      <c r="AI166" s="100">
        <f>AH166*AI$5</f>
        <v>6</v>
      </c>
      <c r="AJ166" s="101"/>
      <c r="AK166" s="102">
        <f>AA166*AK$3</f>
        <v>0</v>
      </c>
      <c r="AL166" s="102">
        <f>AB166*AL$3</f>
        <v>0</v>
      </c>
      <c r="AM166" s="102">
        <f>AC166*AM$3</f>
        <v>0</v>
      </c>
      <c r="AN166" s="102">
        <f>AD166*AN$3</f>
        <v>0</v>
      </c>
      <c r="AO166" s="102">
        <f>AE166*AO$3</f>
        <v>36</v>
      </c>
      <c r="AP166" s="102">
        <f>AF166*AP$3</f>
        <v>0</v>
      </c>
      <c r="AQ166" s="102">
        <f>AG166*AQ$3</f>
        <v>0</v>
      </c>
      <c r="AR166" s="103">
        <f>MAX(AJ166:AQ166)</f>
        <v>36</v>
      </c>
      <c r="AS166" s="100">
        <f>AR166*AS$5</f>
        <v>18</v>
      </c>
      <c r="AT166" s="2"/>
    </row>
    <row r="167" spans="1:45" s="104" customFormat="1" ht="15.75" customHeight="1">
      <c r="A167" s="85">
        <f>A166+1</f>
        <v>161</v>
      </c>
      <c r="B167" s="86" t="s">
        <v>224</v>
      </c>
      <c r="C167" s="51" t="s">
        <v>65</v>
      </c>
      <c r="D167" s="87" t="s">
        <v>46</v>
      </c>
      <c r="E167" s="87" t="s">
        <v>47</v>
      </c>
      <c r="F167" s="88" t="str">
        <f>IF(G167&lt;1943,"L",IF(G167&lt;1948,"SM",IF(G167&lt;1958,"M",IF(G167&gt;2003,"J",""))))</f>
        <v>M</v>
      </c>
      <c r="G167" s="87">
        <v>1948</v>
      </c>
      <c r="H167" s="89"/>
      <c r="I167" s="89">
        <f>IF(U167&lt;&gt;"",I$5-U167+1,"")</f>
      </c>
      <c r="J167" s="90"/>
      <c r="K167" s="91">
        <f>IF(V167&lt;&gt;"",(K$5-V167+1)*1.5,"")</f>
      </c>
      <c r="L167" s="92">
        <f>X167</f>
        <v>0</v>
      </c>
      <c r="M167" s="93">
        <f>Y167</f>
        <v>0</v>
      </c>
      <c r="N167" s="94">
        <f>AH167</f>
        <v>2</v>
      </c>
      <c r="O167" s="94">
        <f>AI167</f>
        <v>1</v>
      </c>
      <c r="P167" s="93">
        <f>SUM(H167:K167)</f>
        <v>0</v>
      </c>
      <c r="Q167" s="95">
        <f>SUM(H167:K167)+MAX(M167,AS167)</f>
        <v>5</v>
      </c>
      <c r="R167" s="96">
        <f>Q167+MAX(S167,T167)</f>
        <v>5</v>
      </c>
      <c r="S167" s="97">
        <f>IF(L167&gt;0,3,0)</f>
        <v>0</v>
      </c>
      <c r="T167" s="97">
        <f>IF(P167&gt;0,3,0)</f>
        <v>0</v>
      </c>
      <c r="U167" s="90"/>
      <c r="V167" s="90"/>
      <c r="W167" s="98">
        <v>0</v>
      </c>
      <c r="X167" s="99">
        <f>IF(W167&gt;0,W$5-W167+1,0)</f>
        <v>0</v>
      </c>
      <c r="Y167" s="100">
        <f>X167*Y$5</f>
        <v>0</v>
      </c>
      <c r="Z167" s="101"/>
      <c r="AA167" s="99"/>
      <c r="AB167" s="136"/>
      <c r="AC167" s="99"/>
      <c r="AD167" s="110"/>
      <c r="AE167" s="99"/>
      <c r="AF167" s="99">
        <v>2</v>
      </c>
      <c r="AG167" s="102"/>
      <c r="AH167" s="103">
        <f>MAX(Z167:AG167)</f>
        <v>2</v>
      </c>
      <c r="AI167" s="100">
        <f>AH167*AI$5</f>
        <v>1</v>
      </c>
      <c r="AJ167" s="101"/>
      <c r="AK167" s="102">
        <f>AA167*AK$3</f>
        <v>0</v>
      </c>
      <c r="AL167" s="102">
        <f>AB167*AL$3</f>
        <v>0</v>
      </c>
      <c r="AM167" s="102">
        <f>AC167*AM$3</f>
        <v>0</v>
      </c>
      <c r="AN167" s="102">
        <f>AD167*AN$3</f>
        <v>0</v>
      </c>
      <c r="AO167" s="102">
        <f>AE167*AO$3</f>
        <v>0</v>
      </c>
      <c r="AP167" s="102">
        <f>AF167*AP$3</f>
        <v>10</v>
      </c>
      <c r="AQ167" s="102">
        <f>AG167*AQ$3</f>
        <v>0</v>
      </c>
      <c r="AR167" s="103">
        <f>MAX(AJ167:AQ167)</f>
        <v>10</v>
      </c>
      <c r="AS167" s="100">
        <f>AR167*AS$5</f>
        <v>5</v>
      </c>
    </row>
    <row r="168" spans="1:50" s="104" customFormat="1" ht="15.75" customHeight="1">
      <c r="A168" s="85">
        <f>A167+1</f>
        <v>162</v>
      </c>
      <c r="B168" s="86" t="s">
        <v>225</v>
      </c>
      <c r="C168" s="51" t="s">
        <v>56</v>
      </c>
      <c r="D168" s="87" t="s">
        <v>46</v>
      </c>
      <c r="E168" s="87" t="s">
        <v>47</v>
      </c>
      <c r="F168" s="88">
        <f>IF(G168&lt;1942,"L",IF(G168&lt;1947,"SM",IF(G168&lt;1957,"M",IF(G168&gt;2002,"J",""))))</f>
      </c>
      <c r="G168" s="87">
        <v>1958</v>
      </c>
      <c r="H168" s="89"/>
      <c r="I168" s="89">
        <f>IF(U168&lt;&gt;"",I$5-U168+1,"")</f>
      </c>
      <c r="J168" s="90"/>
      <c r="K168" s="91">
        <f>IF(V168&lt;&gt;"",(K$5-V168+1)*1.5,"")</f>
      </c>
      <c r="L168" s="92">
        <f>X168</f>
        <v>0</v>
      </c>
      <c r="M168" s="93">
        <f>Y168</f>
        <v>0</v>
      </c>
      <c r="N168" s="94">
        <f>AG168</f>
        <v>0</v>
      </c>
      <c r="O168" s="94">
        <f>AH168</f>
        <v>0</v>
      </c>
      <c r="P168" s="93">
        <f>SUM(I168:K168)</f>
        <v>0</v>
      </c>
      <c r="Q168" s="95">
        <f>SUM(H168:K168)+MAX(M168,AS168)</f>
        <v>5</v>
      </c>
      <c r="R168" s="96">
        <f>Q168+MAX(S168,T168)</f>
        <v>5</v>
      </c>
      <c r="S168" s="97">
        <f>IF(L168&gt;0,3,0)</f>
        <v>0</v>
      </c>
      <c r="T168" s="97">
        <f>IF(P168&gt;0,3,0)</f>
        <v>0</v>
      </c>
      <c r="U168" s="90"/>
      <c r="V168" s="90"/>
      <c r="W168" s="98">
        <v>0</v>
      </c>
      <c r="X168" s="99"/>
      <c r="Y168" s="100">
        <f>X168*Y$5</f>
        <v>0</v>
      </c>
      <c r="Z168" s="137"/>
      <c r="AA168" s="90"/>
      <c r="AB168" s="99"/>
      <c r="AC168" s="99">
        <v>5</v>
      </c>
      <c r="AD168" s="99"/>
      <c r="AE168" s="99"/>
      <c r="AF168" s="99"/>
      <c r="AG168" s="102"/>
      <c r="AH168" s="100">
        <f>AG168*AH$5</f>
        <v>0</v>
      </c>
      <c r="AI168" s="100">
        <f>AH168*AI$5</f>
        <v>0</v>
      </c>
      <c r="AJ168" s="101"/>
      <c r="AK168" s="102">
        <f>AA168*AK$3</f>
        <v>0</v>
      </c>
      <c r="AL168" s="102">
        <f>AB168*AL$3</f>
        <v>0</v>
      </c>
      <c r="AM168" s="102">
        <f>AC168*AM$3</f>
        <v>10</v>
      </c>
      <c r="AN168" s="102">
        <f>AD168*AN$3</f>
        <v>0</v>
      </c>
      <c r="AO168" s="102">
        <f>AE168*AO$3</f>
        <v>0</v>
      </c>
      <c r="AP168" s="102">
        <f>AF168*AP$3</f>
        <v>0</v>
      </c>
      <c r="AQ168" s="102">
        <f>AG168*AQ$3</f>
        <v>0</v>
      </c>
      <c r="AR168" s="103">
        <f>MAX(AJ168:AQ168)</f>
        <v>10</v>
      </c>
      <c r="AS168" s="100">
        <f>AR168*AS$5</f>
        <v>5</v>
      </c>
      <c r="AV168" s="108"/>
      <c r="AW168" s="108"/>
      <c r="AX168" s="108"/>
    </row>
    <row r="169" spans="1:46" s="104" customFormat="1" ht="15.75" customHeight="1">
      <c r="A169" s="85">
        <f>A168+1</f>
        <v>163</v>
      </c>
      <c r="B169" s="105" t="s">
        <v>226</v>
      </c>
      <c r="C169" s="51" t="s">
        <v>45</v>
      </c>
      <c r="D169" s="87" t="s">
        <v>46</v>
      </c>
      <c r="E169" s="87" t="s">
        <v>47</v>
      </c>
      <c r="F169" s="88" t="str">
        <f>IF(G169&lt;1942,"L",IF(G169&lt;1947,"SM",IF(G169&lt;1957,"M",IF(G169&gt;2002,"J",""))))</f>
        <v>M</v>
      </c>
      <c r="G169" s="87">
        <v>1952</v>
      </c>
      <c r="H169" s="89"/>
      <c r="I169" s="89">
        <f>IF(U169&lt;&gt;"",I$5-U169+1,"")</f>
      </c>
      <c r="J169" s="99"/>
      <c r="K169" s="91">
        <f>IF(V169&lt;&gt;"",(K$5-V169+1)*1.5,"")</f>
      </c>
      <c r="L169" s="92">
        <f>X169</f>
        <v>0</v>
      </c>
      <c r="M169" s="93">
        <f>Y169</f>
        <v>0</v>
      </c>
      <c r="N169" s="94">
        <f>AH169</f>
        <v>10</v>
      </c>
      <c r="O169" s="94">
        <f>AI169</f>
        <v>5</v>
      </c>
      <c r="P169" s="93">
        <f>SUM(H169:K169)</f>
        <v>0</v>
      </c>
      <c r="Q169" s="95">
        <f>SUM(H169:K169)+MAX(M169,AS169)</f>
        <v>5</v>
      </c>
      <c r="R169" s="96">
        <f>Q169+MAX(S169,T169)</f>
        <v>5</v>
      </c>
      <c r="S169" s="97">
        <f>IF(L169&gt;0,3,0)</f>
        <v>0</v>
      </c>
      <c r="T169" s="97">
        <f>IF(P169&gt;0,3,0)</f>
        <v>0</v>
      </c>
      <c r="U169" s="90"/>
      <c r="V169" s="90"/>
      <c r="W169" s="98">
        <v>0</v>
      </c>
      <c r="X169" s="99"/>
      <c r="Y169" s="100">
        <f>X169*Y$5</f>
        <v>0</v>
      </c>
      <c r="Z169" s="101"/>
      <c r="AA169" s="102">
        <v>10</v>
      </c>
      <c r="AB169" s="99"/>
      <c r="AC169" s="99"/>
      <c r="AD169" s="110"/>
      <c r="AE169" s="99"/>
      <c r="AF169" s="99"/>
      <c r="AG169" s="102"/>
      <c r="AH169" s="103">
        <f>MAX(Z169:AG169)</f>
        <v>10</v>
      </c>
      <c r="AI169" s="100">
        <f>AH169*AI$5</f>
        <v>5</v>
      </c>
      <c r="AJ169" s="101"/>
      <c r="AK169" s="102">
        <f>AA169*AK$3</f>
        <v>10</v>
      </c>
      <c r="AL169" s="102">
        <f>AB169*AL$3</f>
        <v>0</v>
      </c>
      <c r="AM169" s="102">
        <f>AC169*AM$3</f>
        <v>0</v>
      </c>
      <c r="AN169" s="102">
        <f>AD169*AN$3</f>
        <v>0</v>
      </c>
      <c r="AO169" s="102">
        <f>AE169*AO$3</f>
        <v>0</v>
      </c>
      <c r="AP169" s="102">
        <f>AF169*AP$3</f>
        <v>0</v>
      </c>
      <c r="AQ169" s="102">
        <f>AG169*AQ$3</f>
        <v>0</v>
      </c>
      <c r="AR169" s="103">
        <f>MAX(AJ169:AQ169)</f>
        <v>10</v>
      </c>
      <c r="AS169" s="100">
        <f>AR169*AS$5</f>
        <v>5</v>
      </c>
      <c r="AT169" s="2"/>
    </row>
    <row r="170" spans="1:45" s="104" customFormat="1" ht="15.75" customHeight="1">
      <c r="A170" s="85">
        <f>A169+1</f>
        <v>164</v>
      </c>
      <c r="B170" s="86" t="s">
        <v>227</v>
      </c>
      <c r="C170" s="51" t="s">
        <v>50</v>
      </c>
      <c r="D170" s="87" t="s">
        <v>46</v>
      </c>
      <c r="E170" s="87" t="s">
        <v>47</v>
      </c>
      <c r="F170" s="88" t="str">
        <f>IF(G170&lt;1943,"L",IF(G170&lt;1948,"SM",IF(G170&lt;1958,"M",IF(G170&gt;2003,"J",""))))</f>
        <v>M</v>
      </c>
      <c r="G170" s="87">
        <v>1948</v>
      </c>
      <c r="H170" s="89"/>
      <c r="I170" s="89">
        <f>IF(U170&lt;&gt;"",I$5-U170+1,"")</f>
      </c>
      <c r="J170" s="90"/>
      <c r="K170" s="91">
        <f>IF(V170&lt;&gt;"",(K$5-V170+1)*1.5,"")</f>
      </c>
      <c r="L170" s="92">
        <f>X170</f>
        <v>10</v>
      </c>
      <c r="M170" s="93">
        <f>Y170</f>
        <v>5</v>
      </c>
      <c r="N170" s="94">
        <f>AH170</f>
        <v>0</v>
      </c>
      <c r="O170" s="94">
        <f>AI170</f>
        <v>0</v>
      </c>
      <c r="P170" s="93">
        <f>SUM(H170:K170)</f>
        <v>0</v>
      </c>
      <c r="Q170" s="95">
        <f>SUM(H170:K170)+MAX(M170,AS170)</f>
        <v>5</v>
      </c>
      <c r="R170" s="96">
        <f>Q170+MAX(S170,T170)</f>
        <v>8</v>
      </c>
      <c r="S170" s="97">
        <f>IF(L170&gt;0,3,0)</f>
        <v>3</v>
      </c>
      <c r="T170" s="97">
        <f>IF(P170&gt;0,3,0)</f>
        <v>0</v>
      </c>
      <c r="U170" s="90"/>
      <c r="V170" s="90"/>
      <c r="W170" s="98">
        <v>30</v>
      </c>
      <c r="X170" s="99">
        <f>IF(W170&gt;0,W$5-W170+1,0)</f>
        <v>10</v>
      </c>
      <c r="Y170" s="100">
        <f>X170*Y$5</f>
        <v>5</v>
      </c>
      <c r="Z170" s="101"/>
      <c r="AA170" s="99"/>
      <c r="AB170" s="90"/>
      <c r="AC170" s="99"/>
      <c r="AD170" s="110"/>
      <c r="AE170" s="99"/>
      <c r="AF170" s="99"/>
      <c r="AG170" s="102"/>
      <c r="AH170" s="103">
        <f>MAX(Z170:AG170)</f>
        <v>0</v>
      </c>
      <c r="AI170" s="100">
        <f>AH170*AI$5</f>
        <v>0</v>
      </c>
      <c r="AJ170" s="101"/>
      <c r="AK170" s="102">
        <f>AA170*AK$3</f>
        <v>0</v>
      </c>
      <c r="AL170" s="102">
        <f>AB170*AL$3</f>
        <v>0</v>
      </c>
      <c r="AM170" s="102">
        <f>AC170*AM$3</f>
        <v>0</v>
      </c>
      <c r="AN170" s="102">
        <f>AD170*AN$3</f>
        <v>0</v>
      </c>
      <c r="AO170" s="102">
        <f>AE170*AO$3</f>
        <v>0</v>
      </c>
      <c r="AP170" s="102">
        <f>AF170*AP$3</f>
        <v>0</v>
      </c>
      <c r="AQ170" s="102">
        <f>AG170*AQ$3</f>
        <v>0</v>
      </c>
      <c r="AR170" s="103">
        <f>MAX(AJ170:AQ170)</f>
        <v>0</v>
      </c>
      <c r="AS170" s="100">
        <f>AR170*AS$5</f>
        <v>0</v>
      </c>
    </row>
    <row r="171" spans="1:45" s="104" customFormat="1" ht="15.75" customHeight="1">
      <c r="A171" s="85">
        <f>A170+1</f>
        <v>165</v>
      </c>
      <c r="B171" s="86" t="s">
        <v>228</v>
      </c>
      <c r="C171" s="51" t="s">
        <v>9</v>
      </c>
      <c r="D171" s="87" t="s">
        <v>46</v>
      </c>
      <c r="E171" s="87" t="s">
        <v>47</v>
      </c>
      <c r="F171" s="88" t="str">
        <f>IF(G171&lt;1942,"L",IF(G171&lt;1947,"SM",IF(G171&lt;1957,"M",IF(G171&gt;2002,"J",""))))</f>
        <v>M</v>
      </c>
      <c r="G171" s="87">
        <v>1949</v>
      </c>
      <c r="H171" s="89"/>
      <c r="I171" s="89">
        <f>IF(U171&lt;&gt;"",I$5-U171+1,"")</f>
      </c>
      <c r="J171" s="90"/>
      <c r="K171" s="91">
        <f>IF(V171&lt;&gt;"",(K$5-V171+1)*1.5,"")</f>
      </c>
      <c r="L171" s="92">
        <f>X171</f>
        <v>0</v>
      </c>
      <c r="M171" s="93">
        <f>Y171</f>
        <v>0</v>
      </c>
      <c r="N171" s="94">
        <f>AH171</f>
        <v>10</v>
      </c>
      <c r="O171" s="94">
        <f>AI171</f>
        <v>5</v>
      </c>
      <c r="P171" s="93">
        <f>SUM(H171:K171)</f>
        <v>0</v>
      </c>
      <c r="Q171" s="95">
        <f>SUM(H171:K171)+MAX(M171,O171)</f>
        <v>5</v>
      </c>
      <c r="R171" s="96">
        <f>Q171+MAX(S171,T171)</f>
        <v>5</v>
      </c>
      <c r="S171" s="97">
        <f>IF(L171&gt;0,3,0)</f>
        <v>0</v>
      </c>
      <c r="T171" s="97">
        <f>IF(P171&gt;0,3,0)</f>
        <v>0</v>
      </c>
      <c r="U171" s="90"/>
      <c r="V171" s="90"/>
      <c r="W171" s="98">
        <v>0</v>
      </c>
      <c r="X171" s="99"/>
      <c r="Y171" s="100">
        <f>X171*Y$5</f>
        <v>0</v>
      </c>
      <c r="Z171" s="101"/>
      <c r="AA171" s="99"/>
      <c r="AB171" s="90"/>
      <c r="AC171" s="99"/>
      <c r="AD171" s="116"/>
      <c r="AE171" s="99">
        <v>10</v>
      </c>
      <c r="AF171" s="99"/>
      <c r="AG171" s="102"/>
      <c r="AH171" s="103">
        <f>MAX(Z171:AG171)</f>
        <v>10</v>
      </c>
      <c r="AI171" s="100">
        <f>AH171*AI$5</f>
        <v>5</v>
      </c>
      <c r="AJ171" s="101"/>
      <c r="AK171" s="102">
        <f>AA171*AK$3</f>
        <v>0</v>
      </c>
      <c r="AL171" s="102">
        <f>AB171*AL$3</f>
        <v>0</v>
      </c>
      <c r="AM171" s="102">
        <f>AC171*AM$3</f>
        <v>0</v>
      </c>
      <c r="AN171" s="102">
        <f>AD171*AN$3</f>
        <v>0</v>
      </c>
      <c r="AO171" s="102">
        <f>AE171*AO$3</f>
        <v>30</v>
      </c>
      <c r="AP171" s="102">
        <f>AF171*AP$3</f>
        <v>0</v>
      </c>
      <c r="AQ171" s="102">
        <f>AG171*AQ$3</f>
        <v>0</v>
      </c>
      <c r="AR171" s="103">
        <f>MAX(AJ171:AQ171)</f>
        <v>30</v>
      </c>
      <c r="AS171" s="100">
        <f>AR171*AS$5</f>
        <v>15</v>
      </c>
    </row>
    <row r="172" spans="1:46" s="104" customFormat="1" ht="15.75" customHeight="1">
      <c r="A172" s="85">
        <f>A171+1</f>
        <v>166</v>
      </c>
      <c r="B172" s="105" t="s">
        <v>229</v>
      </c>
      <c r="C172" s="51" t="s">
        <v>9</v>
      </c>
      <c r="D172" s="87" t="s">
        <v>46</v>
      </c>
      <c r="E172" s="111" t="s">
        <v>47</v>
      </c>
      <c r="F172" s="88">
        <f>IF(G172&lt;1943,"L",IF(G172&lt;1948,"SM",IF(G172&lt;1958,"M",IF(G172&gt;2003,"J",""))))</f>
      </c>
      <c r="G172" s="111">
        <v>1959</v>
      </c>
      <c r="H172" s="89"/>
      <c r="I172" s="89">
        <f>IF(U172&lt;&gt;"",I$5-U172+1,"")</f>
      </c>
      <c r="J172" s="112"/>
      <c r="K172" s="91">
        <f>IF(V172&lt;&gt;"",(K$5-V172+1)*1.5,"")</f>
      </c>
      <c r="L172" s="92">
        <f>X172</f>
        <v>0</v>
      </c>
      <c r="M172" s="93">
        <f>Y172</f>
        <v>0</v>
      </c>
      <c r="N172" s="94">
        <f>AH172</f>
        <v>9</v>
      </c>
      <c r="O172" s="94">
        <f>AI172</f>
        <v>4.5</v>
      </c>
      <c r="P172" s="93">
        <f>SUM(H172:K172)</f>
        <v>0</v>
      </c>
      <c r="Q172" s="95">
        <f>SUM(H172:K172)+MAX(M172,O172)</f>
        <v>4.5</v>
      </c>
      <c r="R172" s="96">
        <f>Q172+MAX(S172,T172)</f>
        <v>4.5</v>
      </c>
      <c r="S172" s="97">
        <f>IF(L172&gt;0,3,0)</f>
        <v>0</v>
      </c>
      <c r="T172" s="97">
        <f>IF(P172&gt;0,3,0)</f>
        <v>0</v>
      </c>
      <c r="U172" s="90"/>
      <c r="V172" s="90"/>
      <c r="W172" s="98">
        <v>0</v>
      </c>
      <c r="X172" s="102"/>
      <c r="Y172" s="100">
        <f>X172*Y$5</f>
        <v>0</v>
      </c>
      <c r="Z172" s="101"/>
      <c r="AA172" s="119"/>
      <c r="AB172" s="112"/>
      <c r="AC172" s="119"/>
      <c r="AD172" s="110"/>
      <c r="AE172" s="99">
        <v>9</v>
      </c>
      <c r="AF172" s="119"/>
      <c r="AG172" s="102"/>
      <c r="AH172" s="103">
        <f>MAX(Z172:AG172)</f>
        <v>9</v>
      </c>
      <c r="AI172" s="100">
        <f>AH172*AI$5</f>
        <v>4.5</v>
      </c>
      <c r="AJ172" s="101"/>
      <c r="AK172" s="102">
        <f>AA172*AK$3</f>
        <v>0</v>
      </c>
      <c r="AL172" s="102">
        <f>AB172*AL$3</f>
        <v>0</v>
      </c>
      <c r="AM172" s="102">
        <f>AC172*AM$3</f>
        <v>0</v>
      </c>
      <c r="AN172" s="102">
        <f>AD172*AN$3</f>
        <v>0</v>
      </c>
      <c r="AO172" s="102">
        <f>AE172*AO$3</f>
        <v>27</v>
      </c>
      <c r="AP172" s="102">
        <f>AF172*AP$3</f>
        <v>0</v>
      </c>
      <c r="AQ172" s="102">
        <f>AG172*AQ$3</f>
        <v>0</v>
      </c>
      <c r="AR172" s="103">
        <f>MAX(AJ172:AQ172)</f>
        <v>27</v>
      </c>
      <c r="AS172" s="100">
        <f>AR172*AS$5</f>
        <v>13.5</v>
      </c>
      <c r="AT172" s="2"/>
    </row>
    <row r="173" spans="1:50" s="24" customFormat="1" ht="15.75" customHeight="1">
      <c r="A173" s="85">
        <f>A172+1</f>
        <v>167</v>
      </c>
      <c r="B173" s="86" t="s">
        <v>230</v>
      </c>
      <c r="C173" s="51" t="s">
        <v>52</v>
      </c>
      <c r="D173" s="87" t="s">
        <v>46</v>
      </c>
      <c r="E173" s="87" t="s">
        <v>47</v>
      </c>
      <c r="F173" s="88">
        <f>IF(G173&lt;1943,"L",IF(G173&lt;1948,"SM",IF(G173&lt;1958,"M",IF(G173&gt;2003,"J",""))))</f>
      </c>
      <c r="G173" s="111">
        <v>1967</v>
      </c>
      <c r="H173" s="89"/>
      <c r="I173" s="89">
        <f>IF(U173&lt;&gt;"",I$5-U173+1,"")</f>
      </c>
      <c r="J173" s="112"/>
      <c r="K173" s="91">
        <f>IF(V173&lt;&gt;"",(K$5-V173+1)*1.5,"")</f>
      </c>
      <c r="L173" s="92">
        <f>X173</f>
        <v>0</v>
      </c>
      <c r="M173" s="93">
        <f>Y173</f>
        <v>0</v>
      </c>
      <c r="N173" s="94">
        <f>AG173</f>
        <v>0</v>
      </c>
      <c r="O173" s="94">
        <f>AH173</f>
        <v>0</v>
      </c>
      <c r="P173" s="93">
        <f>SUM(I173:K173)</f>
        <v>0</v>
      </c>
      <c r="Q173" s="95">
        <f>SUM(H173:K173)+MAX(M173,AS173)</f>
        <v>4.5</v>
      </c>
      <c r="R173" s="96">
        <f>Q173+MAX(S173,T173)</f>
        <v>4.5</v>
      </c>
      <c r="S173" s="97">
        <f>IF(L173&gt;0,3,0)</f>
        <v>0</v>
      </c>
      <c r="T173" s="97">
        <f>IF(P173&gt;0,3,0)</f>
        <v>0</v>
      </c>
      <c r="U173" s="90"/>
      <c r="V173" s="90"/>
      <c r="W173" s="98">
        <v>0</v>
      </c>
      <c r="X173" s="99"/>
      <c r="Y173" s="100">
        <f>X173*Y$5</f>
        <v>0</v>
      </c>
      <c r="Z173" s="99"/>
      <c r="AA173" s="90"/>
      <c r="AB173" s="99">
        <v>3</v>
      </c>
      <c r="AC173" s="110"/>
      <c r="AD173" s="99"/>
      <c r="AE173" s="99"/>
      <c r="AF173" s="99"/>
      <c r="AG173" s="102"/>
      <c r="AH173" s="100">
        <f>AG173*AH$5</f>
        <v>0</v>
      </c>
      <c r="AI173" s="100">
        <f>AH173*AI$5</f>
        <v>0</v>
      </c>
      <c r="AJ173" s="101"/>
      <c r="AK173" s="102">
        <f>AA173*AK$3</f>
        <v>0</v>
      </c>
      <c r="AL173" s="102">
        <f>AB173*AL$3</f>
        <v>9</v>
      </c>
      <c r="AM173" s="102">
        <f>AC173*AM$3</f>
        <v>0</v>
      </c>
      <c r="AN173" s="102">
        <f>AD173*AN$3</f>
        <v>0</v>
      </c>
      <c r="AO173" s="102">
        <f>AE173*AO$3</f>
        <v>0</v>
      </c>
      <c r="AP173" s="102">
        <f>AF173*AP$3</f>
        <v>0</v>
      </c>
      <c r="AQ173" s="102">
        <f>AG173*AQ$3</f>
        <v>0</v>
      </c>
      <c r="AR173" s="103">
        <f>MAX(AJ173:AQ173)</f>
        <v>9</v>
      </c>
      <c r="AS173" s="100">
        <f>AR173*AS$5</f>
        <v>4.5</v>
      </c>
      <c r="AT173" s="104"/>
      <c r="AU173" s="2"/>
      <c r="AV173" s="104"/>
      <c r="AW173" s="104"/>
      <c r="AX173" s="104"/>
    </row>
    <row r="174" spans="1:46" s="104" customFormat="1" ht="15.75" customHeight="1">
      <c r="A174" s="85">
        <f>A173+1</f>
        <v>168</v>
      </c>
      <c r="B174" s="86" t="s">
        <v>231</v>
      </c>
      <c r="C174" s="51" t="s">
        <v>86</v>
      </c>
      <c r="D174" s="87" t="s">
        <v>46</v>
      </c>
      <c r="E174" s="87" t="s">
        <v>47</v>
      </c>
      <c r="F174" s="88" t="str">
        <f>IF(G174&lt;1943,"L",IF(G174&lt;1948,"SM",IF(G174&lt;1958,"M",IF(G174&gt;2003,"J",""))))</f>
        <v>M</v>
      </c>
      <c r="G174" s="87">
        <v>1957</v>
      </c>
      <c r="H174" s="89"/>
      <c r="I174" s="89">
        <f>IF(U174&lt;&gt;"",I$5-U174+1,"")</f>
      </c>
      <c r="J174" s="90"/>
      <c r="K174" s="91">
        <f>IF(V174&lt;&gt;"",(K$5-V174+1)*1.5,"")</f>
      </c>
      <c r="L174" s="92">
        <f>X174</f>
        <v>0</v>
      </c>
      <c r="M174" s="93">
        <f>Y174</f>
        <v>0</v>
      </c>
      <c r="N174" s="125"/>
      <c r="O174" s="94">
        <f>AI174</f>
        <v>1.5</v>
      </c>
      <c r="P174" s="93">
        <f>SUM(H174:K174)</f>
        <v>0</v>
      </c>
      <c r="Q174" s="95">
        <f>SUM(H174:K174)+MAX(M174,AS174)</f>
        <v>4.5</v>
      </c>
      <c r="R174" s="96">
        <f>Q174+MAX(S174,T174)</f>
        <v>4.5</v>
      </c>
      <c r="S174" s="97">
        <f>IF(L174&gt;0,3,0)</f>
        <v>0</v>
      </c>
      <c r="T174" s="97">
        <f>IF(P174&gt;0,3,0)</f>
        <v>0</v>
      </c>
      <c r="U174" s="90"/>
      <c r="V174" s="90"/>
      <c r="W174" s="98">
        <v>0</v>
      </c>
      <c r="X174" s="99"/>
      <c r="Y174" s="100">
        <f>X174*Y$5</f>
        <v>0</v>
      </c>
      <c r="Z174" s="101"/>
      <c r="AA174" s="99"/>
      <c r="AB174" s="90"/>
      <c r="AC174" s="99"/>
      <c r="AD174" s="107"/>
      <c r="AE174" s="99"/>
      <c r="AF174" s="99"/>
      <c r="AG174" s="102">
        <v>3</v>
      </c>
      <c r="AH174" s="103">
        <f>MAX(Z174:AG174)</f>
        <v>3</v>
      </c>
      <c r="AI174" s="100">
        <f>AH174*AI$5</f>
        <v>1.5</v>
      </c>
      <c r="AJ174" s="101"/>
      <c r="AK174" s="102">
        <f>AA174*AK$3</f>
        <v>0</v>
      </c>
      <c r="AL174" s="102">
        <f>AB174*AL$3</f>
        <v>0</v>
      </c>
      <c r="AM174" s="102">
        <f>AC174*AM$3</f>
        <v>0</v>
      </c>
      <c r="AN174" s="102">
        <f>AD174*AN$3</f>
        <v>0</v>
      </c>
      <c r="AO174" s="102">
        <f>AE174*AO$3</f>
        <v>0</v>
      </c>
      <c r="AP174" s="102">
        <f>AF174*AP$3</f>
        <v>0</v>
      </c>
      <c r="AQ174" s="102">
        <f>AG174*AQ$3</f>
        <v>9</v>
      </c>
      <c r="AR174" s="103">
        <f>MAX(AJ174:AQ174)</f>
        <v>9</v>
      </c>
      <c r="AS174" s="100">
        <f>AR174*AS$5</f>
        <v>4.5</v>
      </c>
      <c r="AT174" s="108"/>
    </row>
    <row r="175" spans="1:45" s="104" customFormat="1" ht="15.75" customHeight="1">
      <c r="A175" s="85">
        <f>A174+1</f>
        <v>169</v>
      </c>
      <c r="B175" s="105" t="s">
        <v>232</v>
      </c>
      <c r="C175" s="51" t="s">
        <v>56</v>
      </c>
      <c r="D175" s="87" t="s">
        <v>46</v>
      </c>
      <c r="E175" s="87" t="s">
        <v>47</v>
      </c>
      <c r="F175" s="88"/>
      <c r="G175" s="87" t="s">
        <v>185</v>
      </c>
      <c r="H175" s="89"/>
      <c r="I175" s="89"/>
      <c r="J175" s="99"/>
      <c r="K175" s="91"/>
      <c r="L175" s="92"/>
      <c r="M175" s="93">
        <f>Y175</f>
        <v>0</v>
      </c>
      <c r="N175" s="94">
        <f>AH175</f>
        <v>9</v>
      </c>
      <c r="O175" s="94">
        <f>AI175</f>
        <v>4.5</v>
      </c>
      <c r="P175" s="93">
        <f>SUM(H175:K175)</f>
        <v>0</v>
      </c>
      <c r="Q175" s="95">
        <f>SUM(H175:K175)+MAX(M175,AS175)</f>
        <v>4.5</v>
      </c>
      <c r="R175" s="96">
        <f>Q175+MAX(S175,T175)</f>
        <v>4.5</v>
      </c>
      <c r="S175" s="97">
        <f>IF(L175&gt;0,3,0)</f>
        <v>0</v>
      </c>
      <c r="T175" s="97">
        <f>IF(P175&gt;0,3,0)</f>
        <v>0</v>
      </c>
      <c r="U175" s="90"/>
      <c r="V175" s="90"/>
      <c r="W175" s="98"/>
      <c r="X175" s="99"/>
      <c r="Y175" s="100"/>
      <c r="Z175" s="101"/>
      <c r="AA175" s="99"/>
      <c r="AB175" s="99"/>
      <c r="AC175" s="99"/>
      <c r="AD175" s="116">
        <v>9</v>
      </c>
      <c r="AE175" s="99"/>
      <c r="AF175" s="99"/>
      <c r="AG175" s="102"/>
      <c r="AH175" s="103">
        <f>MAX(Z175:AG175)</f>
        <v>9</v>
      </c>
      <c r="AI175" s="100">
        <f>AH175*AI$5</f>
        <v>4.5</v>
      </c>
      <c r="AJ175" s="101"/>
      <c r="AK175" s="102">
        <f>AA175*AK$3</f>
        <v>0</v>
      </c>
      <c r="AL175" s="102">
        <f>AB175*AL$3</f>
        <v>0</v>
      </c>
      <c r="AM175" s="102">
        <f>AC175*AM$3</f>
        <v>0</v>
      </c>
      <c r="AN175" s="102">
        <f>AD175*AN$3</f>
        <v>9</v>
      </c>
      <c r="AO175" s="102">
        <f>AE175*AO$3</f>
        <v>0</v>
      </c>
      <c r="AP175" s="102">
        <f>AF175*AP$3</f>
        <v>0</v>
      </c>
      <c r="AQ175" s="102">
        <f>AG175*AQ$3</f>
        <v>0</v>
      </c>
      <c r="AR175" s="103">
        <f>MAX(AJ175:AQ175)</f>
        <v>9</v>
      </c>
      <c r="AS175" s="100">
        <f>AR175*AS$5</f>
        <v>4.5</v>
      </c>
    </row>
    <row r="176" spans="1:46" s="104" customFormat="1" ht="15.75" customHeight="1">
      <c r="A176" s="85">
        <f>A175+1</f>
        <v>170</v>
      </c>
      <c r="B176" s="86" t="s">
        <v>233</v>
      </c>
      <c r="C176" s="51" t="s">
        <v>56</v>
      </c>
      <c r="D176" s="87" t="s">
        <v>46</v>
      </c>
      <c r="E176" s="87" t="s">
        <v>47</v>
      </c>
      <c r="F176" s="88">
        <f>IF(G176&lt;1942,"L",IF(G176&lt;1947,"SM",IF(G176&lt;1957,"M",IF(G176&gt;2002,"J",""))))</f>
      </c>
      <c r="G176" s="87">
        <v>1989</v>
      </c>
      <c r="H176" s="89">
        <v>3</v>
      </c>
      <c r="I176" s="89">
        <f>IF(U176&lt;&gt;"",I$5-U176+1,"")</f>
        <v>1</v>
      </c>
      <c r="J176" s="90"/>
      <c r="K176" s="91">
        <f>IF(V176&lt;&gt;"",(K$5-V176+1)*1.5,"")</f>
      </c>
      <c r="L176" s="92">
        <f>X176</f>
        <v>0</v>
      </c>
      <c r="M176" s="93">
        <f>Y176</f>
        <v>0</v>
      </c>
      <c r="N176" s="125"/>
      <c r="O176" s="94">
        <f>AH176</f>
        <v>0</v>
      </c>
      <c r="P176" s="93">
        <f>SUM(I176:K176)</f>
        <v>1</v>
      </c>
      <c r="Q176" s="95">
        <f>SUM(H176:K176)+MAX(M176,AS176)</f>
        <v>4</v>
      </c>
      <c r="R176" s="96">
        <f>Q176+MAX(S176,T176)</f>
        <v>7</v>
      </c>
      <c r="S176" s="97">
        <f>IF(L176&gt;0,3,0)</f>
        <v>0</v>
      </c>
      <c r="T176" s="97">
        <f>IF(P176&gt;0,3,0)</f>
        <v>3</v>
      </c>
      <c r="U176" s="90">
        <v>82</v>
      </c>
      <c r="V176" s="90"/>
      <c r="W176" s="98">
        <v>0</v>
      </c>
      <c r="X176" s="99">
        <f>IF(W176&gt;0,W$5-W176+1,0)</f>
        <v>0</v>
      </c>
      <c r="Y176" s="100">
        <f>X176*Y$5</f>
        <v>0</v>
      </c>
      <c r="Z176" s="99"/>
      <c r="AA176" s="90"/>
      <c r="AB176" s="99"/>
      <c r="AC176" s="107"/>
      <c r="AD176" s="99"/>
      <c r="AE176" s="99"/>
      <c r="AF176" s="99"/>
      <c r="AG176" s="102"/>
      <c r="AH176" s="100">
        <f>AG176*AH$5</f>
        <v>0</v>
      </c>
      <c r="AI176" s="100">
        <f>AH176*AI$5</f>
        <v>0</v>
      </c>
      <c r="AJ176" s="101"/>
      <c r="AK176" s="102">
        <f>AA176*AK$3</f>
        <v>0</v>
      </c>
      <c r="AL176" s="102">
        <f>AB176*AL$3</f>
        <v>0</v>
      </c>
      <c r="AM176" s="102">
        <f>AC176*AM$3</f>
        <v>0</v>
      </c>
      <c r="AN176" s="102">
        <f>AD176*AN$3</f>
        <v>0</v>
      </c>
      <c r="AO176" s="102">
        <f>AE176*AO$3</f>
        <v>0</v>
      </c>
      <c r="AP176" s="102">
        <f>AF176*AP$3</f>
        <v>0</v>
      </c>
      <c r="AQ176" s="102">
        <f>AG176*AQ$3</f>
        <v>0</v>
      </c>
      <c r="AR176" s="103">
        <f>MAX(AJ176:AQ176)</f>
        <v>0</v>
      </c>
      <c r="AS176" s="100">
        <f>AR176*AS$5</f>
        <v>0</v>
      </c>
      <c r="AT176" s="2"/>
    </row>
    <row r="177" spans="1:46" s="104" customFormat="1" ht="15.75" customHeight="1">
      <c r="A177" s="85">
        <f>A176+1</f>
        <v>171</v>
      </c>
      <c r="B177" s="105" t="s">
        <v>234</v>
      </c>
      <c r="C177" s="51" t="s">
        <v>45</v>
      </c>
      <c r="D177" s="87" t="s">
        <v>46</v>
      </c>
      <c r="E177" s="87" t="s">
        <v>47</v>
      </c>
      <c r="F177" s="88"/>
      <c r="G177" s="87" t="s">
        <v>185</v>
      </c>
      <c r="H177" s="89"/>
      <c r="I177" s="89">
        <f>IF(U177&lt;&gt;"",I$5-U177+1,"")</f>
      </c>
      <c r="J177" s="99"/>
      <c r="K177" s="91">
        <f>IF(V177&lt;&gt;"",(K$5-V177+1)*1.5,"")</f>
      </c>
      <c r="L177" s="92">
        <f>X177</f>
        <v>0</v>
      </c>
      <c r="M177" s="93">
        <f>Y177</f>
        <v>0</v>
      </c>
      <c r="N177" s="94">
        <f>AH177</f>
        <v>8</v>
      </c>
      <c r="O177" s="94">
        <f>AI177</f>
        <v>4</v>
      </c>
      <c r="P177" s="93">
        <f>SUM(H177:K177)</f>
        <v>0</v>
      </c>
      <c r="Q177" s="95">
        <f>SUM(H177:K177)+MAX(M177,AS177)</f>
        <v>4</v>
      </c>
      <c r="R177" s="96">
        <f>Q177+MAX(S177,T177)</f>
        <v>4</v>
      </c>
      <c r="S177" s="97">
        <f>IF(L177&gt;0,3,0)</f>
        <v>0</v>
      </c>
      <c r="T177" s="97">
        <f>IF(P177&gt;0,3,0)</f>
        <v>0</v>
      </c>
      <c r="U177" s="90"/>
      <c r="V177" s="90"/>
      <c r="W177" s="98">
        <v>0</v>
      </c>
      <c r="X177" s="99"/>
      <c r="Y177" s="100">
        <f>X177*Y$5</f>
        <v>0</v>
      </c>
      <c r="Z177" s="101"/>
      <c r="AA177" s="102">
        <v>8</v>
      </c>
      <c r="AB177" s="99"/>
      <c r="AC177" s="99"/>
      <c r="AD177" s="110"/>
      <c r="AE177" s="99"/>
      <c r="AF177" s="99"/>
      <c r="AG177" s="102"/>
      <c r="AH177" s="103">
        <f>MAX(Z177:AG177)</f>
        <v>8</v>
      </c>
      <c r="AI177" s="100">
        <f>AH177*AI$5</f>
        <v>4</v>
      </c>
      <c r="AJ177" s="101"/>
      <c r="AK177" s="102">
        <f>AA177*AK$3</f>
        <v>8</v>
      </c>
      <c r="AL177" s="102">
        <f>AB177*AL$3</f>
        <v>0</v>
      </c>
      <c r="AM177" s="102">
        <f>AC177*AM$3</f>
        <v>0</v>
      </c>
      <c r="AN177" s="102">
        <f>AD177*AN$3</f>
        <v>0</v>
      </c>
      <c r="AO177" s="102">
        <f>AE177*AO$3</f>
        <v>0</v>
      </c>
      <c r="AP177" s="102">
        <f>AF177*AP$3</f>
        <v>0</v>
      </c>
      <c r="AQ177" s="102">
        <f>AG177*AQ$3</f>
        <v>0</v>
      </c>
      <c r="AR177" s="103">
        <f>MAX(AJ177:AQ177)</f>
        <v>8</v>
      </c>
      <c r="AS177" s="100">
        <f>AR177*AS$5</f>
        <v>4</v>
      </c>
      <c r="AT177" s="2"/>
    </row>
    <row r="178" spans="1:47" s="104" customFormat="1" ht="15.75" customHeight="1">
      <c r="A178" s="85">
        <f>A177+1</f>
        <v>172</v>
      </c>
      <c r="B178" s="105" t="s">
        <v>235</v>
      </c>
      <c r="C178" s="51" t="s">
        <v>45</v>
      </c>
      <c r="D178" s="87" t="s">
        <v>46</v>
      </c>
      <c r="E178" s="87" t="s">
        <v>47</v>
      </c>
      <c r="F178" s="88"/>
      <c r="G178" s="87" t="s">
        <v>185</v>
      </c>
      <c r="H178" s="89"/>
      <c r="I178" s="89">
        <f>IF(U178&lt;&gt;"",I$5-U178+1,"")</f>
      </c>
      <c r="J178" s="99"/>
      <c r="K178" s="91">
        <f>IF(V178&lt;&gt;"",(K$5-V178+1)*1.5,"")</f>
      </c>
      <c r="L178" s="92">
        <f>X178</f>
        <v>0</v>
      </c>
      <c r="M178" s="93">
        <f>Y178</f>
        <v>0</v>
      </c>
      <c r="N178" s="94">
        <f>AH178</f>
        <v>7</v>
      </c>
      <c r="O178" s="94">
        <f>AI178</f>
        <v>3.5</v>
      </c>
      <c r="P178" s="93">
        <f>SUM(H178:K178)</f>
        <v>0</v>
      </c>
      <c r="Q178" s="95">
        <f>SUM(H178:K178)+MAX(M178,AS178)</f>
        <v>3.5</v>
      </c>
      <c r="R178" s="96">
        <f>Q178+MAX(S178,T178)</f>
        <v>3.5</v>
      </c>
      <c r="S178" s="97">
        <f>IF(L178&gt;0,3,0)</f>
        <v>0</v>
      </c>
      <c r="T178" s="97">
        <f>IF(P178&gt;0,3,0)</f>
        <v>0</v>
      </c>
      <c r="U178" s="90"/>
      <c r="V178" s="90"/>
      <c r="W178" s="98">
        <v>0</v>
      </c>
      <c r="X178" s="99"/>
      <c r="Y178" s="100">
        <f>X178*Y$5</f>
        <v>0</v>
      </c>
      <c r="Z178" s="101"/>
      <c r="AA178" s="102">
        <v>7</v>
      </c>
      <c r="AB178" s="99"/>
      <c r="AC178" s="99"/>
      <c r="AD178" s="110"/>
      <c r="AE178" s="99"/>
      <c r="AF178" s="99"/>
      <c r="AG178" s="102"/>
      <c r="AH178" s="103">
        <f>MAX(Z178:AG178)</f>
        <v>7</v>
      </c>
      <c r="AI178" s="100">
        <f>AH178*AI$5</f>
        <v>3.5</v>
      </c>
      <c r="AJ178" s="101"/>
      <c r="AK178" s="102">
        <f>AA178*AK$3</f>
        <v>7</v>
      </c>
      <c r="AL178" s="102">
        <f>AB178*AL$3</f>
        <v>0</v>
      </c>
      <c r="AM178" s="102">
        <f>AC178*AM$3</f>
        <v>0</v>
      </c>
      <c r="AN178" s="102">
        <f>AD178*AN$3</f>
        <v>0</v>
      </c>
      <c r="AO178" s="102">
        <f>AE178*AO$3</f>
        <v>0</v>
      </c>
      <c r="AP178" s="102">
        <f>AF178*AP$3</f>
        <v>0</v>
      </c>
      <c r="AQ178" s="102">
        <f>AG178*AQ$3</f>
        <v>0</v>
      </c>
      <c r="AR178" s="103">
        <f>MAX(AJ178:AQ178)</f>
        <v>7</v>
      </c>
      <c r="AS178" s="100">
        <f>AR178*AS$5</f>
        <v>3.5</v>
      </c>
      <c r="AU178" s="2"/>
    </row>
    <row r="179" spans="1:46" s="104" customFormat="1" ht="15.75" customHeight="1">
      <c r="A179" s="85">
        <f>A178+1</f>
        <v>173</v>
      </c>
      <c r="B179" s="127" t="s">
        <v>236</v>
      </c>
      <c r="C179" s="51" t="s">
        <v>133</v>
      </c>
      <c r="D179" s="51" t="s">
        <v>237</v>
      </c>
      <c r="E179" s="87" t="s">
        <v>47</v>
      </c>
      <c r="F179" s="88"/>
      <c r="G179" s="87"/>
      <c r="H179" s="89"/>
      <c r="I179" s="89">
        <f>IF(U179&lt;&gt;"",I$5-U179+1,"")</f>
      </c>
      <c r="J179" s="99"/>
      <c r="K179" s="91">
        <f>IF(V179&lt;&gt;"",(K$5-V179+1)*1.5,"")</f>
      </c>
      <c r="L179" s="92">
        <f>X179</f>
        <v>7</v>
      </c>
      <c r="M179" s="93">
        <f>Y179</f>
        <v>3.5</v>
      </c>
      <c r="N179" s="94">
        <f>AG179</f>
        <v>0</v>
      </c>
      <c r="O179" s="94">
        <f>AH179</f>
        <v>0</v>
      </c>
      <c r="P179" s="93">
        <f>SUM(I179:K179)</f>
        <v>0</v>
      </c>
      <c r="Q179" s="95">
        <f>SUM(H179:K179)+MAX(M179,AS179)</f>
        <v>3.5</v>
      </c>
      <c r="R179" s="96">
        <f>Q179+MAX(S179,T179)</f>
        <v>6.5</v>
      </c>
      <c r="S179" s="97">
        <f>IF(L179&gt;0,3,0)</f>
        <v>3</v>
      </c>
      <c r="T179" s="97">
        <f>IF(P179&gt;0,3,0)</f>
        <v>0</v>
      </c>
      <c r="U179" s="90"/>
      <c r="V179" s="90"/>
      <c r="W179" s="98">
        <v>33</v>
      </c>
      <c r="X179" s="99">
        <f>IF(W179&gt;0,W$5-W179+1,0)</f>
        <v>7</v>
      </c>
      <c r="Y179" s="100">
        <f>X179*Y$5</f>
        <v>3.5</v>
      </c>
      <c r="Z179" s="99"/>
      <c r="AA179" s="90"/>
      <c r="AB179" s="99"/>
      <c r="AC179" s="110"/>
      <c r="AD179" s="99"/>
      <c r="AE179" s="99"/>
      <c r="AF179" s="99"/>
      <c r="AG179" s="102"/>
      <c r="AH179" s="100">
        <f>AG179*AH$5</f>
        <v>0</v>
      </c>
      <c r="AI179" s="100">
        <f>AH179*AI$5</f>
        <v>0</v>
      </c>
      <c r="AJ179" s="101"/>
      <c r="AK179" s="102">
        <f>AA179*AK$3</f>
        <v>0</v>
      </c>
      <c r="AL179" s="102">
        <f>AB179*AL$3</f>
        <v>0</v>
      </c>
      <c r="AM179" s="102">
        <f>AC179*AM$3</f>
        <v>0</v>
      </c>
      <c r="AN179" s="102">
        <f>AD179*AN$3</f>
        <v>0</v>
      </c>
      <c r="AO179" s="102">
        <f>AE179*AO$3</f>
        <v>0</v>
      </c>
      <c r="AP179" s="102">
        <f>AF179*AP$3</f>
        <v>0</v>
      </c>
      <c r="AQ179" s="102">
        <f>AG179*AQ$3</f>
        <v>0</v>
      </c>
      <c r="AR179" s="103">
        <f>MAX(AJ179:AQ179)</f>
        <v>0</v>
      </c>
      <c r="AS179" s="100">
        <f>AR179*AS$5</f>
        <v>0</v>
      </c>
      <c r="AT179" s="2"/>
    </row>
    <row r="180" spans="1:45" s="104" customFormat="1" ht="15.75" customHeight="1">
      <c r="A180" s="85">
        <f>A179+1</f>
        <v>174</v>
      </c>
      <c r="B180" s="105" t="s">
        <v>238</v>
      </c>
      <c r="C180" s="51" t="s">
        <v>56</v>
      </c>
      <c r="D180" s="87" t="s">
        <v>46</v>
      </c>
      <c r="E180" s="87" t="s">
        <v>47</v>
      </c>
      <c r="F180" s="88"/>
      <c r="G180" s="87" t="s">
        <v>185</v>
      </c>
      <c r="H180" s="89"/>
      <c r="I180" s="89"/>
      <c r="J180" s="99"/>
      <c r="K180" s="91"/>
      <c r="L180" s="92"/>
      <c r="M180" s="93"/>
      <c r="N180" s="94"/>
      <c r="O180" s="94">
        <f>AH180</f>
        <v>3</v>
      </c>
      <c r="P180" s="93">
        <f>SUM(I180:K180)</f>
        <v>0</v>
      </c>
      <c r="Q180" s="95">
        <f>SUM(H180:K180)+MAX(M180,AS180)</f>
        <v>3</v>
      </c>
      <c r="R180" s="96">
        <f>Q180+MAX(S180,T180)</f>
        <v>3</v>
      </c>
      <c r="S180" s="97">
        <f>IF(L180&gt;0,3,0)</f>
        <v>0</v>
      </c>
      <c r="T180" s="97">
        <f>IF(P180&gt;0,3,0)</f>
        <v>0</v>
      </c>
      <c r="U180" s="90"/>
      <c r="V180" s="90"/>
      <c r="W180" s="98">
        <v>0</v>
      </c>
      <c r="X180" s="99">
        <f>IF(W180&gt;0,W$5-W180+1,0)</f>
        <v>0</v>
      </c>
      <c r="Y180" s="100">
        <f>X180*Y$5</f>
        <v>0</v>
      </c>
      <c r="Z180" s="99"/>
      <c r="AA180" s="99"/>
      <c r="AB180" s="99"/>
      <c r="AC180" s="116">
        <v>3</v>
      </c>
      <c r="AD180" s="99"/>
      <c r="AE180" s="99"/>
      <c r="AF180" s="99"/>
      <c r="AG180" s="102"/>
      <c r="AH180" s="103">
        <f>MAX(Z180:AG180)</f>
        <v>3</v>
      </c>
      <c r="AI180" s="100">
        <f>AH180*AI$5</f>
        <v>1.5</v>
      </c>
      <c r="AJ180" s="101"/>
      <c r="AK180" s="102">
        <f>AA180*AK$3</f>
        <v>0</v>
      </c>
      <c r="AL180" s="102">
        <f>AB180*AL$3</f>
        <v>0</v>
      </c>
      <c r="AM180" s="102">
        <f>AC180*AM$3</f>
        <v>6</v>
      </c>
      <c r="AN180" s="102">
        <f>AD180*AN$3</f>
        <v>0</v>
      </c>
      <c r="AO180" s="102">
        <f>AE180*AO$3</f>
        <v>0</v>
      </c>
      <c r="AP180" s="102">
        <f>AF180*AP$3</f>
        <v>0</v>
      </c>
      <c r="AQ180" s="102">
        <f>AG180*AQ$3</f>
        <v>0</v>
      </c>
      <c r="AR180" s="103">
        <f>MAX(AJ180:AQ180)</f>
        <v>6</v>
      </c>
      <c r="AS180" s="100">
        <f>AR180*AS$5</f>
        <v>3</v>
      </c>
    </row>
    <row r="181" spans="1:45" s="104" customFormat="1" ht="15.75" customHeight="1">
      <c r="A181" s="85">
        <f>A180+1</f>
        <v>175</v>
      </c>
      <c r="B181" s="86" t="s">
        <v>239</v>
      </c>
      <c r="C181" s="51" t="s">
        <v>45</v>
      </c>
      <c r="D181" s="87" t="s">
        <v>46</v>
      </c>
      <c r="E181" s="87" t="s">
        <v>47</v>
      </c>
      <c r="F181" s="88" t="str">
        <f>IF(G181&lt;1943,"L",IF(G181&lt;1948,"SM",IF(G181&lt;1958,"M",IF(G181&gt;2003,"J",""))))</f>
        <v>M</v>
      </c>
      <c r="G181" s="87">
        <v>1956</v>
      </c>
      <c r="H181" s="89"/>
      <c r="I181" s="89">
        <f>IF(U181&lt;&gt;"",I$5-U181+1,"")</f>
      </c>
      <c r="J181" s="90"/>
      <c r="K181" s="91">
        <f>IF(V181&lt;&gt;"",(K$5-V181+1)*1.5,"")</f>
      </c>
      <c r="L181" s="92">
        <f>X181</f>
        <v>0</v>
      </c>
      <c r="M181" s="93">
        <f>Y181</f>
        <v>0</v>
      </c>
      <c r="N181" s="94">
        <f>AH181</f>
        <v>6</v>
      </c>
      <c r="O181" s="94">
        <f>AI181</f>
        <v>3</v>
      </c>
      <c r="P181" s="93">
        <f>SUM(H181:K181)</f>
        <v>0</v>
      </c>
      <c r="Q181" s="95">
        <f>SUM(H181:K181)+MAX(M181,AS181)</f>
        <v>3</v>
      </c>
      <c r="R181" s="96">
        <f>Q181+MAX(S181,T181)</f>
        <v>3</v>
      </c>
      <c r="S181" s="97">
        <f>IF(L181&gt;0,3,0)</f>
        <v>0</v>
      </c>
      <c r="T181" s="97">
        <f>IF(P181&gt;0,3,0)</f>
        <v>0</v>
      </c>
      <c r="U181" s="90"/>
      <c r="V181" s="90"/>
      <c r="W181" s="98">
        <v>0</v>
      </c>
      <c r="X181" s="99">
        <f>IF(W181&gt;0,W$5-W181+1,0)</f>
        <v>0</v>
      </c>
      <c r="Y181" s="100">
        <f>X181*Y$5</f>
        <v>0</v>
      </c>
      <c r="Z181" s="101"/>
      <c r="AA181" s="99">
        <v>6</v>
      </c>
      <c r="AB181" s="90"/>
      <c r="AC181" s="99"/>
      <c r="AD181" s="110"/>
      <c r="AE181" s="99"/>
      <c r="AF181" s="99"/>
      <c r="AG181" s="102"/>
      <c r="AH181" s="103">
        <f>MAX(Z181:AG181)</f>
        <v>6</v>
      </c>
      <c r="AI181" s="100">
        <f>AH181*AI$5</f>
        <v>3</v>
      </c>
      <c r="AJ181" s="101"/>
      <c r="AK181" s="102">
        <f>AA181*AK$3</f>
        <v>6</v>
      </c>
      <c r="AL181" s="102">
        <f>AB181*AL$3</f>
        <v>0</v>
      </c>
      <c r="AM181" s="102">
        <f>AC181*AM$3</f>
        <v>0</v>
      </c>
      <c r="AN181" s="102">
        <f>AD181*AN$3</f>
        <v>0</v>
      </c>
      <c r="AO181" s="102">
        <f>AE181*AO$3</f>
        <v>0</v>
      </c>
      <c r="AP181" s="102">
        <f>AF181*AP$3</f>
        <v>0</v>
      </c>
      <c r="AQ181" s="102">
        <f>AG181*AQ$3</f>
        <v>0</v>
      </c>
      <c r="AR181" s="103">
        <f>MAX(AJ181:AQ181)</f>
        <v>6</v>
      </c>
      <c r="AS181" s="100">
        <f>AR181*AS$5</f>
        <v>3</v>
      </c>
    </row>
    <row r="182" spans="1:45" s="104" customFormat="1" ht="15.75" customHeight="1">
      <c r="A182" s="85">
        <f>A181+1</f>
        <v>176</v>
      </c>
      <c r="B182" s="105" t="s">
        <v>240</v>
      </c>
      <c r="C182" s="51" t="s">
        <v>9</v>
      </c>
      <c r="D182" s="135" t="s">
        <v>46</v>
      </c>
      <c r="E182" s="87" t="s">
        <v>47</v>
      </c>
      <c r="F182" s="88"/>
      <c r="G182" s="87" t="s">
        <v>185</v>
      </c>
      <c r="H182" s="89"/>
      <c r="I182" s="89">
        <f>IF(U182&lt;&gt;"",I$5-U182+1,"")</f>
      </c>
      <c r="J182" s="90"/>
      <c r="K182" s="91">
        <f>IF(V182&lt;&gt;"",(K$5-V182+1)*1.5,"")</f>
      </c>
      <c r="L182" s="92">
        <f>X182</f>
        <v>0</v>
      </c>
      <c r="M182" s="93">
        <f>Y182</f>
        <v>0</v>
      </c>
      <c r="N182" s="94">
        <f>AH182</f>
        <v>6</v>
      </c>
      <c r="O182" s="94">
        <f>AI182</f>
        <v>3</v>
      </c>
      <c r="P182" s="93">
        <f>SUM(H182:K182)</f>
        <v>0</v>
      </c>
      <c r="Q182" s="95">
        <f>SUM(H182:K182)+MAX(M182,O182)</f>
        <v>3</v>
      </c>
      <c r="R182" s="96">
        <f>Q182+MAX(S182,T182)</f>
        <v>3</v>
      </c>
      <c r="S182" s="97">
        <f>IF(L182&gt;0,3,0)</f>
        <v>0</v>
      </c>
      <c r="T182" s="97">
        <f>IF(P182&gt;0,3,0)</f>
        <v>0</v>
      </c>
      <c r="U182" s="90"/>
      <c r="V182" s="90"/>
      <c r="W182" s="98">
        <v>0</v>
      </c>
      <c r="X182" s="99">
        <f>IF(W182&gt;0,W$5-W182+1,0)</f>
        <v>0</v>
      </c>
      <c r="Y182" s="100">
        <f>X182*Y$5</f>
        <v>0</v>
      </c>
      <c r="Z182" s="101"/>
      <c r="AA182" s="99"/>
      <c r="AB182" s="99"/>
      <c r="AC182" s="99"/>
      <c r="AD182" s="110"/>
      <c r="AE182" s="99">
        <v>6</v>
      </c>
      <c r="AF182" s="99"/>
      <c r="AG182" s="102"/>
      <c r="AH182" s="103">
        <f>MAX(Z182:AG182)</f>
        <v>6</v>
      </c>
      <c r="AI182" s="100">
        <f>AH182*AI$5</f>
        <v>3</v>
      </c>
      <c r="AJ182" s="101"/>
      <c r="AK182" s="102">
        <f>AA182*AK$3</f>
        <v>0</v>
      </c>
      <c r="AL182" s="102">
        <f>AB182*AL$3</f>
        <v>0</v>
      </c>
      <c r="AM182" s="102">
        <f>AC182*AM$3</f>
        <v>0</v>
      </c>
      <c r="AN182" s="102">
        <f>AD182*AN$3</f>
        <v>0</v>
      </c>
      <c r="AO182" s="102">
        <f>AE182*AO$3</f>
        <v>18</v>
      </c>
      <c r="AP182" s="102">
        <f>AF182*AP$3</f>
        <v>0</v>
      </c>
      <c r="AQ182" s="102">
        <f>AG182*AQ$3</f>
        <v>0</v>
      </c>
      <c r="AR182" s="103">
        <f>MAX(AJ182:AQ182)</f>
        <v>18</v>
      </c>
      <c r="AS182" s="100">
        <f>AR182*AS$5</f>
        <v>9</v>
      </c>
    </row>
    <row r="183" spans="1:46" s="104" customFormat="1" ht="15.75" customHeight="1">
      <c r="A183" s="85">
        <f>A182+1</f>
        <v>177</v>
      </c>
      <c r="B183" s="86" t="s">
        <v>241</v>
      </c>
      <c r="C183" s="51" t="s">
        <v>86</v>
      </c>
      <c r="D183" s="87" t="s">
        <v>46</v>
      </c>
      <c r="E183" s="87" t="s">
        <v>47</v>
      </c>
      <c r="F183" s="88"/>
      <c r="G183" s="87" t="s">
        <v>185</v>
      </c>
      <c r="H183" s="89"/>
      <c r="I183" s="89">
        <f>IF(U183&lt;&gt;"",I$5-U183+1,"")</f>
      </c>
      <c r="J183" s="90"/>
      <c r="K183" s="91">
        <f>IF(V183&lt;&gt;"",(K$5-V183+1)*1.5,"")</f>
      </c>
      <c r="L183" s="92">
        <f>X183</f>
        <v>0</v>
      </c>
      <c r="M183" s="93">
        <f>Y183</f>
        <v>0</v>
      </c>
      <c r="N183" s="125"/>
      <c r="O183" s="94">
        <f>AI183</f>
        <v>1</v>
      </c>
      <c r="P183" s="93">
        <f>SUM(H183:K183)</f>
        <v>0</v>
      </c>
      <c r="Q183" s="95">
        <f>SUM(H183:K183)+MAX(M183,AS183)</f>
        <v>3</v>
      </c>
      <c r="R183" s="96">
        <f>Q183+MAX(S183,T183)</f>
        <v>3</v>
      </c>
      <c r="S183" s="97">
        <f>IF(L183&gt;0,3,0)</f>
        <v>0</v>
      </c>
      <c r="T183" s="97">
        <f>IF(P183&gt;0,3,0)</f>
        <v>0</v>
      </c>
      <c r="U183" s="90"/>
      <c r="V183" s="90"/>
      <c r="W183" s="98">
        <v>0</v>
      </c>
      <c r="X183" s="99"/>
      <c r="Y183" s="100">
        <f>X183*Y$5</f>
        <v>0</v>
      </c>
      <c r="Z183" s="101"/>
      <c r="AA183" s="99"/>
      <c r="AB183" s="90"/>
      <c r="AC183" s="99"/>
      <c r="AD183" s="107"/>
      <c r="AE183" s="99"/>
      <c r="AF183" s="99"/>
      <c r="AG183" s="102">
        <v>2</v>
      </c>
      <c r="AH183" s="103">
        <f>MAX(Z183:AG183)</f>
        <v>2</v>
      </c>
      <c r="AI183" s="100">
        <f>AH183*AI$5</f>
        <v>1</v>
      </c>
      <c r="AJ183" s="101"/>
      <c r="AK183" s="102">
        <f>AA183*AK$3</f>
        <v>0</v>
      </c>
      <c r="AL183" s="102">
        <f>AB183*AL$3</f>
        <v>0</v>
      </c>
      <c r="AM183" s="102">
        <f>AC183*AM$3</f>
        <v>0</v>
      </c>
      <c r="AN183" s="102">
        <f>AD183*AN$3</f>
        <v>0</v>
      </c>
      <c r="AO183" s="102">
        <f>AE183*AO$3</f>
        <v>0</v>
      </c>
      <c r="AP183" s="102">
        <f>AF183*AP$3</f>
        <v>0</v>
      </c>
      <c r="AQ183" s="102">
        <f>AG183*AQ$3</f>
        <v>6</v>
      </c>
      <c r="AR183" s="103">
        <f>MAX(AJ183:AQ183)</f>
        <v>6</v>
      </c>
      <c r="AS183" s="100">
        <f>AR183*AS$5</f>
        <v>3</v>
      </c>
      <c r="AT183" s="108"/>
    </row>
    <row r="184" spans="1:45" s="104" customFormat="1" ht="15.75" customHeight="1">
      <c r="A184" s="85">
        <f>A183+1</f>
        <v>178</v>
      </c>
      <c r="B184" s="127" t="s">
        <v>242</v>
      </c>
      <c r="C184" s="51" t="s">
        <v>133</v>
      </c>
      <c r="D184" s="128" t="s">
        <v>158</v>
      </c>
      <c r="E184" s="87" t="s">
        <v>47</v>
      </c>
      <c r="F184" s="88" t="str">
        <f>IF(G184&lt;1942,"L",IF(G184&lt;1947,"SM",IF(G184&lt;1957,"M",IF(G184&gt;2002,"J",""))))</f>
        <v>M</v>
      </c>
      <c r="G184" s="87">
        <v>1952</v>
      </c>
      <c r="H184" s="89"/>
      <c r="I184" s="89">
        <f>IF(U184&lt;&gt;"",I$5-U184+1,"")</f>
      </c>
      <c r="J184" s="90"/>
      <c r="K184" s="91">
        <f>IF(V184&lt;&gt;"",(K$5-V184+1)*1.5,"")</f>
      </c>
      <c r="L184" s="92">
        <f>X184</f>
        <v>6</v>
      </c>
      <c r="M184" s="93">
        <f>Y184</f>
        <v>3</v>
      </c>
      <c r="N184" s="94">
        <f>AG184</f>
        <v>0</v>
      </c>
      <c r="O184" s="94">
        <f>AH184</f>
        <v>0</v>
      </c>
      <c r="P184" s="93">
        <f>SUM(I184:K184)</f>
        <v>0</v>
      </c>
      <c r="Q184" s="95">
        <f>SUM(H184:K184)+MAX(M184,AS184)</f>
        <v>3</v>
      </c>
      <c r="R184" s="96">
        <f>Q184+MAX(S184,T184)</f>
        <v>6</v>
      </c>
      <c r="S184" s="97">
        <f>IF(L184&gt;0,3,0)</f>
        <v>3</v>
      </c>
      <c r="T184" s="97">
        <f>IF(P184&gt;0,3,0)</f>
        <v>0</v>
      </c>
      <c r="U184" s="90"/>
      <c r="V184" s="90"/>
      <c r="W184" s="98">
        <v>34</v>
      </c>
      <c r="X184" s="99">
        <f>IF(W184&gt;0,W$5-W184+1,0)</f>
        <v>6</v>
      </c>
      <c r="Y184" s="100">
        <f>X184*Y$5</f>
        <v>3</v>
      </c>
      <c r="Z184" s="99"/>
      <c r="AA184" s="90"/>
      <c r="AB184" s="99"/>
      <c r="AC184" s="110"/>
      <c r="AD184" s="99"/>
      <c r="AE184" s="99"/>
      <c r="AF184" s="99"/>
      <c r="AG184" s="102"/>
      <c r="AH184" s="100">
        <f>AG184*AH$5</f>
        <v>0</v>
      </c>
      <c r="AI184" s="100">
        <f>AH184*AI$5</f>
        <v>0</v>
      </c>
      <c r="AJ184" s="101"/>
      <c r="AK184" s="102">
        <f>AA184*AK$3</f>
        <v>0</v>
      </c>
      <c r="AL184" s="102">
        <f>AB184*AL$3</f>
        <v>0</v>
      </c>
      <c r="AM184" s="102">
        <f>AC184*AM$3</f>
        <v>0</v>
      </c>
      <c r="AN184" s="102">
        <f>AD184*AN$3</f>
        <v>0</v>
      </c>
      <c r="AO184" s="102">
        <f>AE184*AO$3</f>
        <v>0</v>
      </c>
      <c r="AP184" s="102">
        <f>AF184*AP$3</f>
        <v>0</v>
      </c>
      <c r="AQ184" s="102">
        <f>AG184*AQ$3</f>
        <v>0</v>
      </c>
      <c r="AR184" s="103">
        <f>MAX(AJ184:AQ184)</f>
        <v>0</v>
      </c>
      <c r="AS184" s="100">
        <f>AR184*AS$5</f>
        <v>0</v>
      </c>
    </row>
    <row r="185" spans="1:45" s="104" customFormat="1" ht="15.75" customHeight="1">
      <c r="A185" s="85">
        <f>A184+1</f>
        <v>179</v>
      </c>
      <c r="B185" s="105" t="s">
        <v>243</v>
      </c>
      <c r="C185" s="51" t="s">
        <v>45</v>
      </c>
      <c r="D185" s="87" t="s">
        <v>46</v>
      </c>
      <c r="E185" s="87" t="s">
        <v>47</v>
      </c>
      <c r="F185" s="88" t="str">
        <f>IF(G185&lt;1943,"L",IF(G185&lt;1948,"SM",IF(G185&lt;1958,"M",IF(G185&gt;2003,"J",""))))</f>
        <v>M</v>
      </c>
      <c r="G185" s="87">
        <v>1957</v>
      </c>
      <c r="H185" s="138"/>
      <c r="I185" s="89">
        <f>IF(U185&lt;&gt;"",I$5-U185+1,"")</f>
      </c>
      <c r="J185" s="99">
        <v>1</v>
      </c>
      <c r="K185" s="91">
        <f>IF(V185&lt;&gt;"",(K$5-V185+1)*1.5,"")</f>
      </c>
      <c r="L185" s="92">
        <f>X185</f>
        <v>0</v>
      </c>
      <c r="M185" s="93">
        <f>Y185</f>
        <v>0</v>
      </c>
      <c r="N185" s="94">
        <f>AG185</f>
        <v>0</v>
      </c>
      <c r="O185" s="94">
        <f>AH185</f>
        <v>0</v>
      </c>
      <c r="P185" s="93">
        <f>SUM(I185:K185)</f>
        <v>1</v>
      </c>
      <c r="Q185" s="95">
        <f>SUM(H185:K185)+MAX(M185,AS185)</f>
        <v>2.5</v>
      </c>
      <c r="R185" s="96">
        <f>Q185+MAX(S185,T185)</f>
        <v>5.5</v>
      </c>
      <c r="S185" s="97">
        <f>IF(L185&gt;0,3,0)</f>
        <v>0</v>
      </c>
      <c r="T185" s="97">
        <f>IF(P185&gt;0,3,0)</f>
        <v>3</v>
      </c>
      <c r="U185" s="90"/>
      <c r="V185" s="90"/>
      <c r="W185" s="98">
        <v>0</v>
      </c>
      <c r="X185" s="99"/>
      <c r="Y185" s="100">
        <f>X185*Y$5</f>
        <v>0</v>
      </c>
      <c r="Z185" s="99"/>
      <c r="AA185">
        <v>13</v>
      </c>
      <c r="AB185" s="99">
        <v>1</v>
      </c>
      <c r="AC185" s="110"/>
      <c r="AD185" s="99"/>
      <c r="AE185" s="119"/>
      <c r="AF185" s="119"/>
      <c r="AG185" s="102"/>
      <c r="AH185" s="100">
        <f>AG185*AH$5</f>
        <v>0</v>
      </c>
      <c r="AI185" s="100">
        <f>AH185*AI$5</f>
        <v>0</v>
      </c>
      <c r="AJ185" s="101"/>
      <c r="AK185" s="102">
        <f>AB185*AK$3</f>
        <v>1</v>
      </c>
      <c r="AL185" s="102">
        <f>AB185*AL$3</f>
        <v>3</v>
      </c>
      <c r="AM185" s="102">
        <f>AC185*AM$3</f>
        <v>0</v>
      </c>
      <c r="AN185" s="102">
        <f>AD185*AN$3</f>
        <v>0</v>
      </c>
      <c r="AO185" s="102">
        <f>AE185*AO$3</f>
        <v>0</v>
      </c>
      <c r="AP185" s="102">
        <f>AF185*AP$3</f>
        <v>0</v>
      </c>
      <c r="AQ185" s="102">
        <f>AG185*AQ$3</f>
        <v>0</v>
      </c>
      <c r="AR185" s="103">
        <f>MAX(AJ185:AQ185)</f>
        <v>3</v>
      </c>
      <c r="AS185" s="100">
        <f>AR185*AS$5</f>
        <v>1.5</v>
      </c>
    </row>
    <row r="186" spans="1:45" s="104" customFormat="1" ht="15.75" customHeight="1">
      <c r="A186" s="85">
        <f>A185+1</f>
        <v>180</v>
      </c>
      <c r="B186" s="105" t="s">
        <v>244</v>
      </c>
      <c r="C186" s="51" t="s">
        <v>45</v>
      </c>
      <c r="D186" s="87" t="s">
        <v>46</v>
      </c>
      <c r="E186" s="111" t="s">
        <v>47</v>
      </c>
      <c r="F186" s="88"/>
      <c r="G186" s="111" t="s">
        <v>185</v>
      </c>
      <c r="H186" s="89"/>
      <c r="I186" s="89">
        <f>IF(U186&lt;&gt;"",I$5-U186+1,"")</f>
      </c>
      <c r="J186" s="112"/>
      <c r="K186" s="91">
        <f>IF(V186&lt;&gt;"",(K$5-V186+1)*1.5,"")</f>
      </c>
      <c r="L186" s="92">
        <f>X186</f>
        <v>0</v>
      </c>
      <c r="M186" s="93">
        <f>Y186</f>
        <v>0</v>
      </c>
      <c r="N186" s="94">
        <f>AH186</f>
        <v>5</v>
      </c>
      <c r="O186" s="94">
        <f>AI186</f>
        <v>2.5</v>
      </c>
      <c r="P186" s="93">
        <f>SUM(H186:K186)</f>
        <v>0</v>
      </c>
      <c r="Q186" s="95">
        <f>SUM(H186:K186)+MAX(M186,AS186)</f>
        <v>2.5</v>
      </c>
      <c r="R186" s="96">
        <f>Q186+MAX(S186,T186)</f>
        <v>2.5</v>
      </c>
      <c r="S186" s="97">
        <f>IF(L186&gt;0,3,0)</f>
        <v>0</v>
      </c>
      <c r="T186" s="97">
        <f>IF(P186&gt;0,3,0)</f>
        <v>0</v>
      </c>
      <c r="U186" s="90"/>
      <c r="V186" s="90"/>
      <c r="W186" s="98">
        <v>0</v>
      </c>
      <c r="X186" s="102"/>
      <c r="Y186" s="100">
        <f>X186*Y$5</f>
        <v>0</v>
      </c>
      <c r="Z186" s="101"/>
      <c r="AA186" s="119">
        <v>5</v>
      </c>
      <c r="AB186" s="112"/>
      <c r="AC186" s="119"/>
      <c r="AD186" s="107"/>
      <c r="AE186" s="119"/>
      <c r="AF186" s="119"/>
      <c r="AG186" s="102"/>
      <c r="AH186" s="103">
        <f>MAX(Z186:AG186)</f>
        <v>5</v>
      </c>
      <c r="AI186" s="100">
        <f>AH186*AI$5</f>
        <v>2.5</v>
      </c>
      <c r="AJ186" s="101"/>
      <c r="AK186" s="102">
        <f>AA186*AK$3</f>
        <v>5</v>
      </c>
      <c r="AL186" s="102">
        <f>AB186*AL$3</f>
        <v>0</v>
      </c>
      <c r="AM186" s="102">
        <f>AC186*AM$3</f>
        <v>0</v>
      </c>
      <c r="AN186" s="102">
        <f>AD186*AN$3</f>
        <v>0</v>
      </c>
      <c r="AO186" s="102">
        <f>AE186*AO$3</f>
        <v>0</v>
      </c>
      <c r="AP186" s="102">
        <f>AF186*AP$3</f>
        <v>0</v>
      </c>
      <c r="AQ186" s="102">
        <f>AG186*AQ$3</f>
        <v>0</v>
      </c>
      <c r="AR186" s="103">
        <f>MAX(AJ186:AQ186)</f>
        <v>5</v>
      </c>
      <c r="AS186" s="100">
        <f>AR186*AS$5</f>
        <v>2.5</v>
      </c>
    </row>
    <row r="187" spans="1:53" s="104" customFormat="1" ht="15.75" customHeight="1">
      <c r="A187" s="85">
        <f>A186+1</f>
        <v>181</v>
      </c>
      <c r="B187" s="105" t="s">
        <v>245</v>
      </c>
      <c r="C187" s="51" t="s">
        <v>65</v>
      </c>
      <c r="D187" s="87" t="s">
        <v>46</v>
      </c>
      <c r="E187" s="87" t="s">
        <v>47</v>
      </c>
      <c r="F187" s="88">
        <f>IF(G187&lt;1942,"L",IF(G187&lt;1947,"SM",IF(G187&lt;1957,"M",IF(G187&gt;2002,"J",""))))</f>
      </c>
      <c r="G187" s="87">
        <v>1960</v>
      </c>
      <c r="H187" s="89"/>
      <c r="I187" s="89">
        <f>IF(U187&lt;&gt;"",I$5-U187+1,"")</f>
      </c>
      <c r="J187" s="90"/>
      <c r="K187" s="91">
        <f>IF(V187&lt;&gt;"",(K$5-V187+1)*1.5,"")</f>
      </c>
      <c r="L187" s="92">
        <f>X187</f>
        <v>0</v>
      </c>
      <c r="M187" s="93">
        <f>Y187</f>
        <v>0</v>
      </c>
      <c r="N187" s="94">
        <f>AH187</f>
        <v>1</v>
      </c>
      <c r="O187" s="94">
        <f>AI187</f>
        <v>0.5</v>
      </c>
      <c r="P187" s="93">
        <f>SUM(H187:K187)</f>
        <v>0</v>
      </c>
      <c r="Q187" s="95">
        <f>SUM(H187:K187)+MAX(M187,AS187)</f>
        <v>2.5</v>
      </c>
      <c r="R187" s="96">
        <f>Q187+MAX(S187,T187)</f>
        <v>2.5</v>
      </c>
      <c r="S187" s="97">
        <f>IF(L187&gt;0,3,0)</f>
        <v>0</v>
      </c>
      <c r="T187" s="97">
        <f>IF(P187&gt;0,3,0)</f>
        <v>0</v>
      </c>
      <c r="U187" s="90"/>
      <c r="V187" s="90"/>
      <c r="W187" s="98">
        <v>0</v>
      </c>
      <c r="X187" s="99"/>
      <c r="Y187" s="100">
        <f>X187*Y$5</f>
        <v>0</v>
      </c>
      <c r="Z187" s="101"/>
      <c r="AA187" s="99"/>
      <c r="AB187" s="90"/>
      <c r="AC187" s="99"/>
      <c r="AD187" s="110"/>
      <c r="AE187" s="99"/>
      <c r="AF187" s="99">
        <v>1</v>
      </c>
      <c r="AG187" s="102"/>
      <c r="AH187" s="103">
        <f>MAX(Z187:AG187)</f>
        <v>1</v>
      </c>
      <c r="AI187" s="100">
        <f>AH187*AI$5</f>
        <v>0.5</v>
      </c>
      <c r="AJ187" s="101"/>
      <c r="AK187" s="102">
        <f>AA187*AK$3</f>
        <v>0</v>
      </c>
      <c r="AL187" s="102">
        <f>AB187*AL$3</f>
        <v>0</v>
      </c>
      <c r="AM187" s="102">
        <f>AC187*AM$3</f>
        <v>0</v>
      </c>
      <c r="AN187" s="102">
        <f>AD187*AN$3</f>
        <v>0</v>
      </c>
      <c r="AO187" s="102">
        <f>AE187*AO$3</f>
        <v>0</v>
      </c>
      <c r="AP187" s="102">
        <f>AF187*AP$3</f>
        <v>5</v>
      </c>
      <c r="AQ187" s="102">
        <f>AG187*AQ$3</f>
        <v>0</v>
      </c>
      <c r="AR187" s="103">
        <f>MAX(AJ187:AQ187)</f>
        <v>5</v>
      </c>
      <c r="AS187" s="100">
        <f>AR187*AS$5</f>
        <v>2.5</v>
      </c>
      <c r="AY187" s="2"/>
      <c r="AZ187" s="2"/>
      <c r="BA187" s="2"/>
    </row>
    <row r="188" spans="1:50" s="104" customFormat="1" ht="15.75" customHeight="1">
      <c r="A188" s="85">
        <f>A187+1</f>
        <v>182</v>
      </c>
      <c r="B188" s="86" t="s">
        <v>246</v>
      </c>
      <c r="C188" s="51" t="s">
        <v>9</v>
      </c>
      <c r="D188" s="87" t="s">
        <v>46</v>
      </c>
      <c r="E188" s="87" t="s">
        <v>47</v>
      </c>
      <c r="F188" s="88" t="str">
        <f>IF(G188&lt;1943,"L",IF(G188&lt;1948,"SM",IF(G188&lt;1958,"M",IF(G188&gt;2003,"J",""))))</f>
        <v>L</v>
      </c>
      <c r="G188" s="87">
        <v>1940</v>
      </c>
      <c r="H188" s="89"/>
      <c r="I188" s="89">
        <f>IF(U188&lt;&gt;"",I$5-U188+1,"")</f>
      </c>
      <c r="J188" s="90"/>
      <c r="K188" s="91">
        <f>IF(V188&lt;&gt;"",(K$5-V188+1)*1.5,"")</f>
      </c>
      <c r="L188" s="92">
        <f>X188</f>
        <v>5</v>
      </c>
      <c r="M188" s="93">
        <f>Y188</f>
        <v>2.5</v>
      </c>
      <c r="N188" s="94">
        <f>AG188</f>
        <v>0</v>
      </c>
      <c r="O188" s="94">
        <f>AH188</f>
        <v>0</v>
      </c>
      <c r="P188" s="93">
        <f>SUM(I188:K188)</f>
        <v>0</v>
      </c>
      <c r="Q188" s="95">
        <f>SUM(H188:K188)+MAX(M188,AS188)</f>
        <v>2.5</v>
      </c>
      <c r="R188" s="96">
        <f>Q188+MAX(S188,T188)</f>
        <v>5.5</v>
      </c>
      <c r="S188" s="97">
        <f>IF(L188&gt;0,3,0)</f>
        <v>3</v>
      </c>
      <c r="T188" s="97">
        <f>IF(P188&gt;0,3,0)</f>
        <v>0</v>
      </c>
      <c r="U188" s="90"/>
      <c r="V188" s="90"/>
      <c r="W188" s="98">
        <v>35</v>
      </c>
      <c r="X188" s="99">
        <f>IF(W188&gt;0,W$5-W188+1,0)</f>
        <v>5</v>
      </c>
      <c r="Y188" s="100">
        <f>X188*Y$5</f>
        <v>2.5</v>
      </c>
      <c r="Z188" s="99"/>
      <c r="AA188" s="90"/>
      <c r="AB188" s="99"/>
      <c r="AC188" s="110"/>
      <c r="AD188" s="99"/>
      <c r="AE188" s="99">
        <v>1</v>
      </c>
      <c r="AF188" s="99"/>
      <c r="AG188" s="102"/>
      <c r="AH188" s="100">
        <f>AG188*AH$5</f>
        <v>0</v>
      </c>
      <c r="AI188" s="100">
        <f>AH188*AI$5</f>
        <v>0</v>
      </c>
      <c r="AJ188" s="101"/>
      <c r="AK188" s="102">
        <f>AA188*AK$3</f>
        <v>0</v>
      </c>
      <c r="AL188" s="102">
        <f>AB188*AL$3</f>
        <v>0</v>
      </c>
      <c r="AM188" s="102">
        <f>AC188*AM$3</f>
        <v>0</v>
      </c>
      <c r="AN188" s="102">
        <f>AD188*AN$3</f>
        <v>0</v>
      </c>
      <c r="AO188" s="102">
        <f>AE188*AO$3</f>
        <v>3</v>
      </c>
      <c r="AP188" s="102">
        <f>AF188*AP$3</f>
        <v>0</v>
      </c>
      <c r="AQ188" s="102">
        <f>AG188*AQ$3</f>
        <v>0</v>
      </c>
      <c r="AR188" s="103">
        <f>MAX(AJ188:AQ188)</f>
        <v>3</v>
      </c>
      <c r="AS188" s="100">
        <f>AR188*AS$5</f>
        <v>1.5</v>
      </c>
      <c r="AT188" s="2"/>
      <c r="AV188" s="2"/>
      <c r="AW188" s="2"/>
      <c r="AX188" s="2"/>
    </row>
    <row r="189" spans="1:46" s="104" customFormat="1" ht="15.75" customHeight="1">
      <c r="A189" s="85">
        <f>A188+1</f>
        <v>183</v>
      </c>
      <c r="B189" s="86" t="s">
        <v>247</v>
      </c>
      <c r="C189" s="51" t="s">
        <v>9</v>
      </c>
      <c r="D189" s="87" t="s">
        <v>46</v>
      </c>
      <c r="E189" s="87" t="s">
        <v>47</v>
      </c>
      <c r="F189" s="88">
        <f>IF(G189&lt;1942,"L",IF(G189&lt;1947,"SM",IF(G189&lt;1957,"M",IF(G189&gt;2002,"J",""))))</f>
      </c>
      <c r="G189" s="87">
        <v>1958</v>
      </c>
      <c r="H189" s="89"/>
      <c r="I189" s="89">
        <f>IF(U189&lt;&gt;"",I$5-U189+1,"")</f>
      </c>
      <c r="J189" s="90"/>
      <c r="K189" s="91">
        <f>IF(V189&lt;&gt;"",(K$5-V189+1)*1.5,"")</f>
      </c>
      <c r="L189" s="92">
        <f>X189</f>
        <v>0</v>
      </c>
      <c r="M189" s="93">
        <f>Y189</f>
        <v>0</v>
      </c>
      <c r="N189" s="94">
        <f>AH189</f>
        <v>5</v>
      </c>
      <c r="O189" s="94">
        <f>AI189</f>
        <v>2.5</v>
      </c>
      <c r="P189" s="93">
        <f>SUM(H189:K189)</f>
        <v>0</v>
      </c>
      <c r="Q189" s="95">
        <f>SUM(H189:K189)+MAX(M189,O189)</f>
        <v>2.5</v>
      </c>
      <c r="R189" s="96">
        <f>Q189+MAX(S189,T189)</f>
        <v>2.5</v>
      </c>
      <c r="S189" s="97">
        <f>IF(L189&gt;0,3,0)</f>
        <v>0</v>
      </c>
      <c r="T189" s="97">
        <f>IF(P189&gt;0,3,0)</f>
        <v>0</v>
      </c>
      <c r="U189" s="90"/>
      <c r="V189" s="90"/>
      <c r="W189" s="98">
        <v>0</v>
      </c>
      <c r="X189" s="99"/>
      <c r="Y189" s="100">
        <f>X189*Y$5</f>
        <v>0</v>
      </c>
      <c r="Z189" s="101"/>
      <c r="AA189" s="99"/>
      <c r="AB189" s="90"/>
      <c r="AC189" s="99"/>
      <c r="AD189" s="110"/>
      <c r="AE189" s="99">
        <v>5</v>
      </c>
      <c r="AF189" s="99"/>
      <c r="AG189" s="102"/>
      <c r="AH189" s="103">
        <f>MAX(Z189:AG189)</f>
        <v>5</v>
      </c>
      <c r="AI189" s="100">
        <f>AH189*AI$5</f>
        <v>2.5</v>
      </c>
      <c r="AJ189" s="101"/>
      <c r="AK189" s="102">
        <f>AA189*AK$3</f>
        <v>0</v>
      </c>
      <c r="AL189" s="102">
        <f>AB189*AL$3</f>
        <v>0</v>
      </c>
      <c r="AM189" s="102">
        <f>AC189*AM$3</f>
        <v>0</v>
      </c>
      <c r="AN189" s="102">
        <f>AD189*AN$3</f>
        <v>0</v>
      </c>
      <c r="AO189" s="102">
        <f>AE189*AO$3</f>
        <v>15</v>
      </c>
      <c r="AP189" s="102">
        <f>AF189*AP$3</f>
        <v>0</v>
      </c>
      <c r="AQ189" s="102">
        <f>AG189*AQ$3</f>
        <v>0</v>
      </c>
      <c r="AR189" s="103">
        <f>MAX(AJ189:AQ189)</f>
        <v>15</v>
      </c>
      <c r="AS189" s="100">
        <f>AR189*AS$5</f>
        <v>7.5</v>
      </c>
      <c r="AT189" s="2"/>
    </row>
    <row r="190" spans="1:50" s="104" customFormat="1" ht="15.75" customHeight="1">
      <c r="A190" s="85">
        <f>A189+1</f>
        <v>184</v>
      </c>
      <c r="B190" s="105" t="s">
        <v>248</v>
      </c>
      <c r="C190" s="51" t="s">
        <v>9</v>
      </c>
      <c r="D190" s="135" t="s">
        <v>46</v>
      </c>
      <c r="E190" s="87" t="s">
        <v>47</v>
      </c>
      <c r="F190" s="88"/>
      <c r="G190" s="87" t="s">
        <v>185</v>
      </c>
      <c r="H190" s="89"/>
      <c r="I190" s="89">
        <f>IF(U190&lt;&gt;"",I$5-U190+1,"")</f>
      </c>
      <c r="J190" s="90"/>
      <c r="K190" s="91">
        <f>IF(V190&lt;&gt;"",(K$5-V190+1)*1.5,"")</f>
      </c>
      <c r="L190" s="92">
        <f>X190</f>
        <v>0</v>
      </c>
      <c r="M190" s="93">
        <f>Y190</f>
        <v>0</v>
      </c>
      <c r="N190" s="94">
        <f>AH190</f>
        <v>4</v>
      </c>
      <c r="O190" s="94">
        <f>AI190</f>
        <v>2</v>
      </c>
      <c r="P190" s="93">
        <f>SUM(H190:K190)</f>
        <v>0</v>
      </c>
      <c r="Q190" s="95">
        <f>SUM(H190:K190)+MAX(M190,O190)</f>
        <v>2</v>
      </c>
      <c r="R190" s="96">
        <f>Q190+MAX(S190,T190)</f>
        <v>2</v>
      </c>
      <c r="S190" s="97">
        <f>IF(L190&gt;0,3,0)</f>
        <v>0</v>
      </c>
      <c r="T190" s="97">
        <f>IF(P190&gt;0,3,0)</f>
        <v>0</v>
      </c>
      <c r="U190" s="90"/>
      <c r="V190" s="90"/>
      <c r="W190" s="98">
        <v>0</v>
      </c>
      <c r="X190" s="99">
        <f>IF(W190&gt;0,W$5-W190+1,0)</f>
        <v>0</v>
      </c>
      <c r="Y190" s="100">
        <f>X190*Y$5</f>
        <v>0</v>
      </c>
      <c r="Z190" s="101"/>
      <c r="AA190" s="99"/>
      <c r="AB190" s="99"/>
      <c r="AC190" s="99"/>
      <c r="AD190" s="110"/>
      <c r="AE190" s="99">
        <v>4</v>
      </c>
      <c r="AF190" s="99"/>
      <c r="AG190" s="102"/>
      <c r="AH190" s="103">
        <f>MAX(Z190:AG190)</f>
        <v>4</v>
      </c>
      <c r="AI190" s="100">
        <f>AH190*AI$5</f>
        <v>2</v>
      </c>
      <c r="AJ190" s="101"/>
      <c r="AK190" s="102">
        <f>AA190*AK$3</f>
        <v>0</v>
      </c>
      <c r="AL190" s="102">
        <f>AB190*AL$3</f>
        <v>0</v>
      </c>
      <c r="AM190" s="102">
        <f>AC190*AM$3</f>
        <v>0</v>
      </c>
      <c r="AN190" s="102">
        <f>AD190*AN$3</f>
        <v>0</v>
      </c>
      <c r="AO190" s="102">
        <f>AE190*AO$3</f>
        <v>12</v>
      </c>
      <c r="AP190" s="102">
        <f>AF190*AP$3</f>
        <v>0</v>
      </c>
      <c r="AQ190" s="102">
        <f>AG190*AQ$3</f>
        <v>0</v>
      </c>
      <c r="AR190" s="103">
        <f>MAX(AJ190:AQ190)</f>
        <v>12</v>
      </c>
      <c r="AS190" s="100">
        <f>AR190*AS$5</f>
        <v>6</v>
      </c>
      <c r="AV190" s="108"/>
      <c r="AW190" s="108"/>
      <c r="AX190" s="108"/>
    </row>
    <row r="191" spans="1:50" s="104" customFormat="1" ht="15.75" customHeight="1">
      <c r="A191" s="85">
        <f>A190+1</f>
        <v>185</v>
      </c>
      <c r="B191" s="121" t="s">
        <v>249</v>
      </c>
      <c r="C191" s="51" t="s">
        <v>133</v>
      </c>
      <c r="D191" s="51" t="s">
        <v>158</v>
      </c>
      <c r="E191" s="135" t="s">
        <v>74</v>
      </c>
      <c r="F191" s="88">
        <f>IF(G191&lt;1942,"L",IF(G191&lt;1947,"SM",IF(G191&lt;1957,"M",IF(G191&gt;2002,"J",""))))</f>
      </c>
      <c r="G191" s="139">
        <v>1958</v>
      </c>
      <c r="H191" s="89"/>
      <c r="I191" s="89">
        <f>IF(U191&lt;&gt;"",I$5-U191+1,"")</f>
      </c>
      <c r="J191" s="90"/>
      <c r="K191" s="91">
        <f>IF(V191&lt;&gt;"",(K$5-V191+1)*1.5,"")</f>
      </c>
      <c r="L191" s="92">
        <f>X191</f>
        <v>4</v>
      </c>
      <c r="M191" s="93">
        <f>Y191</f>
        <v>2</v>
      </c>
      <c r="N191" s="94">
        <f>AG191</f>
        <v>0</v>
      </c>
      <c r="O191" s="94">
        <f>AH191</f>
        <v>0</v>
      </c>
      <c r="P191" s="93">
        <f>SUM(I191:K191)</f>
        <v>0</v>
      </c>
      <c r="Q191" s="95">
        <f>SUM(H191:K191)+MAX(M191,AS191)</f>
        <v>2</v>
      </c>
      <c r="R191" s="96">
        <f>Q191+MAX(S191,T191)</f>
        <v>5</v>
      </c>
      <c r="S191" s="97">
        <f>IF(L191&gt;0,3,0)</f>
        <v>3</v>
      </c>
      <c r="T191" s="97">
        <f>IF(P191&gt;0,3,0)</f>
        <v>0</v>
      </c>
      <c r="U191" s="90"/>
      <c r="V191" s="90"/>
      <c r="W191" s="98">
        <v>36</v>
      </c>
      <c r="X191" s="99">
        <f>IF(W191&gt;0,W$5-W191+1,0)</f>
        <v>4</v>
      </c>
      <c r="Y191" s="100">
        <f>X191*Y$5</f>
        <v>2</v>
      </c>
      <c r="Z191" s="99"/>
      <c r="AA191" s="90"/>
      <c r="AB191" s="99"/>
      <c r="AC191" s="110"/>
      <c r="AD191" s="99"/>
      <c r="AE191" s="99"/>
      <c r="AF191" s="99"/>
      <c r="AG191" s="102"/>
      <c r="AH191" s="100">
        <f>AG191*AH$5</f>
        <v>0</v>
      </c>
      <c r="AI191" s="100">
        <f>AH191*AI$5</f>
        <v>0</v>
      </c>
      <c r="AJ191" s="101"/>
      <c r="AK191" s="102">
        <f>AA191*AK$3</f>
        <v>0</v>
      </c>
      <c r="AL191" s="102">
        <f>AB191*AL$3</f>
        <v>0</v>
      </c>
      <c r="AM191" s="102">
        <f>AC191*AM$3</f>
        <v>0</v>
      </c>
      <c r="AN191" s="102">
        <f>AD191*AN$3</f>
        <v>0</v>
      </c>
      <c r="AO191" s="102">
        <f>AE191*AO$3</f>
        <v>0</v>
      </c>
      <c r="AP191" s="102">
        <f>AF191*AP$3</f>
        <v>0</v>
      </c>
      <c r="AQ191" s="102">
        <f>AG191*AQ$3</f>
        <v>0</v>
      </c>
      <c r="AR191" s="103">
        <f>MAX(AJ191:AQ191)</f>
        <v>0</v>
      </c>
      <c r="AS191" s="100">
        <f>AR191*AS$5</f>
        <v>0</v>
      </c>
      <c r="AV191" s="2"/>
      <c r="AW191" s="2"/>
      <c r="AX191" s="2"/>
    </row>
    <row r="192" spans="1:45" s="104" customFormat="1" ht="15.75" customHeight="1">
      <c r="A192" s="85">
        <f>A191+1</f>
        <v>186</v>
      </c>
      <c r="B192" s="105" t="s">
        <v>250</v>
      </c>
      <c r="C192" s="51" t="s">
        <v>45</v>
      </c>
      <c r="D192" s="87" t="s">
        <v>46</v>
      </c>
      <c r="E192" s="87" t="s">
        <v>47</v>
      </c>
      <c r="F192" s="88" t="str">
        <f>IF(G192&lt;1943,"L",IF(G192&lt;1948,"SM",IF(G192&lt;1958,"M",IF(G192&gt;2003,"J",""))))</f>
        <v>M</v>
      </c>
      <c r="G192" s="87">
        <v>1954</v>
      </c>
      <c r="H192" s="89"/>
      <c r="I192" s="89">
        <f>IF(U192&lt;&gt;"",I$5-U192+1,"")</f>
      </c>
      <c r="J192" s="99"/>
      <c r="K192" s="91">
        <f>IF(V192&lt;&gt;"",(K$5-V192+1)*1.5,"")</f>
      </c>
      <c r="L192" s="92">
        <f>X192</f>
        <v>0</v>
      </c>
      <c r="M192" s="93">
        <f>Y192</f>
        <v>0</v>
      </c>
      <c r="N192" s="94">
        <f>AH192</f>
        <v>4</v>
      </c>
      <c r="O192" s="94">
        <f>AI192</f>
        <v>2</v>
      </c>
      <c r="P192" s="93">
        <f>SUM(H192:K192)</f>
        <v>0</v>
      </c>
      <c r="Q192" s="95">
        <f>SUM(H192:K192)+MAX(M192,AS192)</f>
        <v>2</v>
      </c>
      <c r="R192" s="96">
        <f>Q192+MAX(S192,T192)</f>
        <v>2</v>
      </c>
      <c r="S192" s="97">
        <f>IF(L192&gt;0,3,0)</f>
        <v>0</v>
      </c>
      <c r="T192" s="97">
        <f>IF(P192&gt;0,3,0)</f>
        <v>0</v>
      </c>
      <c r="U192" s="90"/>
      <c r="V192" s="90"/>
      <c r="W192" s="98">
        <v>0</v>
      </c>
      <c r="X192" s="99">
        <f>IF(W192&gt;0,W$5-W192+1,0)</f>
        <v>0</v>
      </c>
      <c r="Y192" s="100">
        <f>X192*Y$5</f>
        <v>0</v>
      </c>
      <c r="Z192" s="101"/>
      <c r="AA192" s="102">
        <v>4</v>
      </c>
      <c r="AB192" s="99"/>
      <c r="AC192" s="99"/>
      <c r="AD192" s="110"/>
      <c r="AE192" s="126"/>
      <c r="AF192" s="99"/>
      <c r="AG192" s="102"/>
      <c r="AH192" s="103">
        <f>MAX(Z192:AG192)</f>
        <v>4</v>
      </c>
      <c r="AI192" s="100">
        <f>AH192*AI$5</f>
        <v>2</v>
      </c>
      <c r="AJ192" s="101"/>
      <c r="AK192" s="102">
        <f>AA192*AK$3</f>
        <v>4</v>
      </c>
      <c r="AL192" s="102">
        <f>AB192*AL$3</f>
        <v>0</v>
      </c>
      <c r="AM192" s="102">
        <f>AC192*AM$3</f>
        <v>0</v>
      </c>
      <c r="AN192" s="102">
        <f>AD192*AN$3</f>
        <v>0</v>
      </c>
      <c r="AO192" s="102">
        <f>AE192*AO$3</f>
        <v>0</v>
      </c>
      <c r="AP192" s="102">
        <f>AF192*AP$3</f>
        <v>0</v>
      </c>
      <c r="AQ192" s="102">
        <f>AG192*AQ$3</f>
        <v>0</v>
      </c>
      <c r="AR192" s="103">
        <f>MAX(AJ192:AQ192)</f>
        <v>4</v>
      </c>
      <c r="AS192" s="100">
        <f>AR192*AS$5</f>
        <v>2</v>
      </c>
    </row>
    <row r="193" spans="1:50" ht="15.75" customHeight="1">
      <c r="A193" s="85">
        <f>A192+1</f>
        <v>187</v>
      </c>
      <c r="B193" s="105" t="s">
        <v>251</v>
      </c>
      <c r="C193" s="51" t="s">
        <v>56</v>
      </c>
      <c r="D193" s="87" t="s">
        <v>46</v>
      </c>
      <c r="E193" s="87" t="s">
        <v>47</v>
      </c>
      <c r="F193" s="88"/>
      <c r="G193" s="87" t="s">
        <v>185</v>
      </c>
      <c r="H193" s="89"/>
      <c r="I193" s="89"/>
      <c r="J193" s="99"/>
      <c r="K193" s="91"/>
      <c r="L193" s="92"/>
      <c r="M193" s="93"/>
      <c r="N193" s="94"/>
      <c r="O193" s="94">
        <f>AH193</f>
        <v>2</v>
      </c>
      <c r="P193" s="93">
        <f>SUM(I193:K193)</f>
        <v>0</v>
      </c>
      <c r="Q193" s="95">
        <f>SUM(H193:K193)+MAX(M193,AS193)</f>
        <v>2</v>
      </c>
      <c r="R193" s="96">
        <f>Q193+MAX(S193,T193)</f>
        <v>2</v>
      </c>
      <c r="S193" s="97">
        <f>IF(L193&gt;0,3,0)</f>
        <v>0</v>
      </c>
      <c r="T193" s="97">
        <f>IF(P193&gt;0,3,0)</f>
        <v>0</v>
      </c>
      <c r="U193" s="90"/>
      <c r="V193" s="90"/>
      <c r="W193" s="98">
        <v>0</v>
      </c>
      <c r="X193" s="99">
        <f>IF(W193&gt;0,W$5-W193+1,0)</f>
        <v>0</v>
      </c>
      <c r="Y193" s="100">
        <f>X193*Y$5</f>
        <v>0</v>
      </c>
      <c r="Z193" s="99"/>
      <c r="AA193" s="99"/>
      <c r="AB193" s="99"/>
      <c r="AC193" s="116">
        <v>2</v>
      </c>
      <c r="AD193" s="99"/>
      <c r="AE193" s="99"/>
      <c r="AF193" s="99"/>
      <c r="AG193" s="102"/>
      <c r="AH193" s="103">
        <f>MAX(Z193:AG193)</f>
        <v>2</v>
      </c>
      <c r="AI193" s="100">
        <f>AH193*AI$5</f>
        <v>1</v>
      </c>
      <c r="AJ193" s="101"/>
      <c r="AK193" s="102">
        <f>AA193*AK$3</f>
        <v>0</v>
      </c>
      <c r="AL193" s="102">
        <f>AB193*AL$3</f>
        <v>0</v>
      </c>
      <c r="AM193" s="102">
        <f>AC193*AM$3</f>
        <v>4</v>
      </c>
      <c r="AN193" s="102">
        <f>AD193*AN$3</f>
        <v>0</v>
      </c>
      <c r="AO193" s="102">
        <f>AE193*AO$3</f>
        <v>0</v>
      </c>
      <c r="AP193" s="102">
        <f>AF193*AP$3</f>
        <v>0</v>
      </c>
      <c r="AQ193" s="102">
        <f>AG193*AQ$3</f>
        <v>0</v>
      </c>
      <c r="AR193" s="103">
        <f>MAX(AJ193:AQ193)</f>
        <v>4</v>
      </c>
      <c r="AS193" s="100">
        <f>AR193*AS$5</f>
        <v>2</v>
      </c>
      <c r="AT193" s="104"/>
      <c r="AU193" s="104"/>
      <c r="AV193" s="104"/>
      <c r="AW193" s="104"/>
      <c r="AX193" s="104"/>
    </row>
    <row r="194" spans="1:45" s="104" customFormat="1" ht="15.75" customHeight="1">
      <c r="A194" s="85">
        <f>A193+1</f>
        <v>188</v>
      </c>
      <c r="B194" s="86" t="s">
        <v>252</v>
      </c>
      <c r="C194" s="51" t="s">
        <v>52</v>
      </c>
      <c r="D194" s="87" t="s">
        <v>46</v>
      </c>
      <c r="E194" s="87" t="s">
        <v>47</v>
      </c>
      <c r="F194" s="88" t="str">
        <f>IF(G194&lt;1942,"L",IF(G194&lt;1947,"SM",IF(G194&lt;1957,"M",IF(G194&gt;2002,"J",""))))</f>
        <v>M</v>
      </c>
      <c r="G194" s="111">
        <v>1952</v>
      </c>
      <c r="H194" s="89"/>
      <c r="I194" s="89">
        <f>IF(U194&lt;&gt;"",I$5-U194+1,"")</f>
      </c>
      <c r="J194" s="112"/>
      <c r="K194" s="91">
        <f>IF(V194&lt;&gt;"",(K$5-V194+1)*1.5,"")</f>
        <v>1.5</v>
      </c>
      <c r="L194" s="92">
        <f>X194</f>
        <v>0</v>
      </c>
      <c r="M194" s="93">
        <f>Y194</f>
        <v>0</v>
      </c>
      <c r="N194" s="94">
        <f>AG194</f>
        <v>0</v>
      </c>
      <c r="O194" s="94">
        <f>AH194</f>
        <v>0</v>
      </c>
      <c r="P194" s="93">
        <f>SUM(I194:K194)</f>
        <v>1.5</v>
      </c>
      <c r="Q194" s="95">
        <f>SUM(H194:K194)+MAX(M194,AS194)</f>
        <v>1.5</v>
      </c>
      <c r="R194" s="96">
        <f>Q194+MAX(S194,T194)</f>
        <v>4.5</v>
      </c>
      <c r="S194" s="97">
        <f>IF(L194&gt;0,3,0)</f>
        <v>0</v>
      </c>
      <c r="T194" s="97">
        <f>IF(P194&gt;0,3,0)</f>
        <v>3</v>
      </c>
      <c r="U194" s="90"/>
      <c r="V194" s="90">
        <v>72</v>
      </c>
      <c r="W194" s="98">
        <v>0</v>
      </c>
      <c r="X194" s="99"/>
      <c r="Y194" s="100">
        <f>X194*Y$5</f>
        <v>0</v>
      </c>
      <c r="Z194" s="99"/>
      <c r="AA194" s="90"/>
      <c r="AB194" s="99"/>
      <c r="AC194" s="110"/>
      <c r="AD194" s="99"/>
      <c r="AE194" s="99"/>
      <c r="AF194" s="99"/>
      <c r="AG194" s="102"/>
      <c r="AH194" s="100">
        <f>AG194*AH$5</f>
        <v>0</v>
      </c>
      <c r="AI194" s="100">
        <f>AH194*AI$5</f>
        <v>0</v>
      </c>
      <c r="AJ194" s="101"/>
      <c r="AK194" s="102">
        <f>AA194*AK$3</f>
        <v>0</v>
      </c>
      <c r="AL194" s="102">
        <f>AB194*AL$3</f>
        <v>0</v>
      </c>
      <c r="AM194" s="102">
        <f>AC194*AM$3</f>
        <v>0</v>
      </c>
      <c r="AN194" s="102">
        <f>AD194*AN$3</f>
        <v>0</v>
      </c>
      <c r="AO194" s="102">
        <f>AE194*AO$3</f>
        <v>0</v>
      </c>
      <c r="AP194" s="102">
        <f>AF194*AP$3</f>
        <v>0</v>
      </c>
      <c r="AQ194" s="102">
        <f>AG194*AQ$3</f>
        <v>0</v>
      </c>
      <c r="AR194" s="103">
        <f>MAX(AJ194:AQ194)</f>
        <v>0</v>
      </c>
      <c r="AS194" s="100">
        <f>AR194*AS$5</f>
        <v>0</v>
      </c>
    </row>
    <row r="195" spans="1:45" s="104" customFormat="1" ht="15.75" customHeight="1">
      <c r="A195" s="85">
        <f>A194+1</f>
        <v>189</v>
      </c>
      <c r="B195" s="105" t="s">
        <v>253</v>
      </c>
      <c r="C195" s="51" t="s">
        <v>52</v>
      </c>
      <c r="D195" s="87" t="s">
        <v>46</v>
      </c>
      <c r="E195" s="140" t="s">
        <v>47</v>
      </c>
      <c r="F195" s="88">
        <f>IF(G195&lt;1942,"L",IF(G195&lt;1947,"SM",IF(G195&lt;1957,"M",IF(G195&gt;2002,"J",""))))</f>
      </c>
      <c r="G195" s="87">
        <v>1967</v>
      </c>
      <c r="H195" s="89"/>
      <c r="I195" s="89">
        <f>IF(U195&lt;&gt;"",I$5-U195+1,"")</f>
      </c>
      <c r="J195" s="90"/>
      <c r="K195" s="91">
        <f>IF(V195&lt;&gt;"",(K$5-V195+1)*1.5,"")</f>
      </c>
      <c r="L195" s="92">
        <f>X195</f>
        <v>0</v>
      </c>
      <c r="M195" s="93">
        <f>Y195</f>
        <v>0</v>
      </c>
      <c r="N195" s="94">
        <f>AG195</f>
        <v>0</v>
      </c>
      <c r="O195" s="94">
        <f>AH195</f>
        <v>0</v>
      </c>
      <c r="P195" s="93">
        <f>SUM(I195:K195)</f>
        <v>0</v>
      </c>
      <c r="Q195" s="95">
        <f>SUM(H195:K195)+MAX(M195,AS195)</f>
        <v>1.5</v>
      </c>
      <c r="R195" s="96">
        <f>Q195+MAX(S195,T195)</f>
        <v>1.5</v>
      </c>
      <c r="S195" s="97">
        <f>IF(L195&gt;0,3,0)</f>
        <v>0</v>
      </c>
      <c r="T195" s="97">
        <f>IF(P195&gt;0,3,0)</f>
        <v>0</v>
      </c>
      <c r="U195" s="90"/>
      <c r="V195" s="90"/>
      <c r="W195" s="98">
        <v>0</v>
      </c>
      <c r="X195" s="99"/>
      <c r="Y195" s="100">
        <f>X195*Y$5</f>
        <v>0</v>
      </c>
      <c r="Z195" s="102"/>
      <c r="AA195" s="90"/>
      <c r="AB195" s="99">
        <v>1</v>
      </c>
      <c r="AC195" s="110"/>
      <c r="AD195" s="99"/>
      <c r="AE195" s="99"/>
      <c r="AF195" s="99"/>
      <c r="AG195" s="102"/>
      <c r="AH195" s="100">
        <f>AG195*AH$5</f>
        <v>0</v>
      </c>
      <c r="AI195" s="100">
        <f>AH195*AI$5</f>
        <v>0</v>
      </c>
      <c r="AJ195" s="101"/>
      <c r="AK195" s="102">
        <f>AA195*AK$3</f>
        <v>0</v>
      </c>
      <c r="AL195" s="102">
        <f>AB195*AL$3</f>
        <v>3</v>
      </c>
      <c r="AM195" s="102">
        <f>AC195*AM$3</f>
        <v>0</v>
      </c>
      <c r="AN195" s="102">
        <f>AD195*AN$3</f>
        <v>0</v>
      </c>
      <c r="AO195" s="102">
        <f>AE195*AO$3</f>
        <v>0</v>
      </c>
      <c r="AP195" s="102">
        <f>AF195*AP$3</f>
        <v>0</v>
      </c>
      <c r="AQ195" s="102">
        <f>AG195*AQ$3</f>
        <v>0</v>
      </c>
      <c r="AR195" s="103">
        <f>MAX(AJ195:AQ195)</f>
        <v>3</v>
      </c>
      <c r="AS195" s="100">
        <f>AR195*AS$5</f>
        <v>1.5</v>
      </c>
    </row>
    <row r="196" spans="1:53" s="104" customFormat="1" ht="15.75" customHeight="1">
      <c r="A196" s="85">
        <f>A195+1</f>
        <v>190</v>
      </c>
      <c r="B196" s="105" t="s">
        <v>254</v>
      </c>
      <c r="C196" s="51" t="s">
        <v>52</v>
      </c>
      <c r="D196" s="87" t="s">
        <v>46</v>
      </c>
      <c r="E196" s="111" t="s">
        <v>47</v>
      </c>
      <c r="F196" s="88">
        <f>IF(G196&lt;1943,"L",IF(G196&lt;1948,"SM",IF(G196&lt;1958,"M",IF(G196&gt;2003,"J",""))))</f>
      </c>
      <c r="G196" s="111">
        <v>1962</v>
      </c>
      <c r="H196" s="89"/>
      <c r="I196" s="89">
        <f>IF(U196&lt;&gt;"",I$5-U196+1,"")</f>
      </c>
      <c r="J196" s="112"/>
      <c r="K196" s="91">
        <f>IF(V196&lt;&gt;"",(K$5-V196+1)*1.5,"")</f>
      </c>
      <c r="L196" s="92">
        <f>X196</f>
        <v>3</v>
      </c>
      <c r="M196" s="93">
        <f>Y196</f>
        <v>1.5</v>
      </c>
      <c r="N196" s="94">
        <f>AG196</f>
        <v>0</v>
      </c>
      <c r="O196" s="94">
        <f>AH196</f>
        <v>0</v>
      </c>
      <c r="P196" s="93">
        <f>SUM(I196:K196)</f>
        <v>0</v>
      </c>
      <c r="Q196" s="95">
        <f>SUM(H196:K196)+MAX(M196,AS196)</f>
        <v>1.5</v>
      </c>
      <c r="R196" s="96">
        <f>Q196+MAX(S196,T196)</f>
        <v>4.5</v>
      </c>
      <c r="S196" s="97">
        <f>IF(L196&gt;0,3,0)</f>
        <v>3</v>
      </c>
      <c r="T196" s="97">
        <f>IF(P196&gt;0,3,0)</f>
        <v>0</v>
      </c>
      <c r="U196" s="90"/>
      <c r="V196" s="90"/>
      <c r="W196" s="98">
        <v>37</v>
      </c>
      <c r="X196" s="99">
        <f>IF(W196&gt;0,W$5-W196+1,0)</f>
        <v>3</v>
      </c>
      <c r="Y196" s="100">
        <f>X196*Y$5</f>
        <v>1.5</v>
      </c>
      <c r="Z196" s="119"/>
      <c r="AA196" s="112"/>
      <c r="AB196" s="119"/>
      <c r="AC196" s="110"/>
      <c r="AD196" s="119"/>
      <c r="AE196" s="99"/>
      <c r="AF196" s="99"/>
      <c r="AG196" s="102"/>
      <c r="AH196" s="100">
        <f>AG196*AH$5</f>
        <v>0</v>
      </c>
      <c r="AI196" s="100">
        <f>AH196*AI$5</f>
        <v>0</v>
      </c>
      <c r="AJ196" s="101"/>
      <c r="AK196" s="102">
        <f>AA196*AK$3</f>
        <v>0</v>
      </c>
      <c r="AL196" s="102">
        <f>AB196*AL$3</f>
        <v>0</v>
      </c>
      <c r="AM196" s="102">
        <f>AC196*AM$3</f>
        <v>0</v>
      </c>
      <c r="AN196" s="102">
        <f>AD196*AN$3</f>
        <v>0</v>
      </c>
      <c r="AO196" s="102">
        <f>AE196*AO$3</f>
        <v>0</v>
      </c>
      <c r="AP196" s="102">
        <f>AF196*AP$3</f>
        <v>0</v>
      </c>
      <c r="AQ196" s="102">
        <f>AG196*AQ$3</f>
        <v>0</v>
      </c>
      <c r="AR196" s="103">
        <f>MAX(AJ196:AQ196)</f>
        <v>0</v>
      </c>
      <c r="AS196" s="100">
        <f>AR196*AS$5</f>
        <v>0</v>
      </c>
      <c r="AV196" s="2"/>
      <c r="AW196" s="2"/>
      <c r="AX196" s="2"/>
      <c r="AY196" s="108"/>
      <c r="AZ196" s="108"/>
      <c r="BA196" s="108"/>
    </row>
    <row r="197" spans="1:46" s="104" customFormat="1" ht="15.75" customHeight="1">
      <c r="A197" s="85">
        <f>A196+1</f>
        <v>191</v>
      </c>
      <c r="B197" s="86" t="s">
        <v>255</v>
      </c>
      <c r="C197" s="51" t="s">
        <v>50</v>
      </c>
      <c r="D197" s="87" t="s">
        <v>46</v>
      </c>
      <c r="E197" s="87" t="s">
        <v>47</v>
      </c>
      <c r="F197" s="88">
        <f>IF(G197&lt;1943,"L",IF(G197&lt;1948,"SM",IF(G197&lt;1958,"M",IF(G197&gt;2003,"J",""))))</f>
      </c>
      <c r="G197" s="111">
        <v>1964</v>
      </c>
      <c r="H197" s="89"/>
      <c r="I197" s="89">
        <f>IF(U197&lt;&gt;"",I$5-U197+1,"")</f>
      </c>
      <c r="J197" s="112">
        <v>1</v>
      </c>
      <c r="K197" s="91">
        <f>IF(V197&lt;&gt;"",(K$5-V197+1)*1.5,"")</f>
      </c>
      <c r="L197" s="92">
        <f>X197</f>
        <v>0</v>
      </c>
      <c r="M197" s="93">
        <f>Y197</f>
        <v>0</v>
      </c>
      <c r="N197" s="94">
        <f>AG197</f>
        <v>0</v>
      </c>
      <c r="O197" s="94">
        <f>AH197</f>
        <v>0</v>
      </c>
      <c r="P197" s="93">
        <f>SUM(I197:K197)</f>
        <v>1</v>
      </c>
      <c r="Q197" s="95">
        <f>SUM(H197:K197)+MAX(M197,AS197)</f>
        <v>1</v>
      </c>
      <c r="R197" s="96">
        <f>Q197+MAX(S197,T197)</f>
        <v>4</v>
      </c>
      <c r="S197" s="97">
        <f>IF(L197&gt;0,3,0)</f>
        <v>0</v>
      </c>
      <c r="T197" s="97">
        <f>IF(P197&gt;0,3,0)</f>
        <v>3</v>
      </c>
      <c r="U197" s="90"/>
      <c r="V197" s="90"/>
      <c r="W197" s="98">
        <v>0</v>
      </c>
      <c r="X197" s="99"/>
      <c r="Y197" s="100">
        <f>X197*Y$5</f>
        <v>0</v>
      </c>
      <c r="Z197" s="99"/>
      <c r="AA197" s="90"/>
      <c r="AB197" s="99"/>
      <c r="AC197" s="107"/>
      <c r="AD197" s="99"/>
      <c r="AE197" s="99"/>
      <c r="AF197" s="99"/>
      <c r="AG197" s="102"/>
      <c r="AH197" s="100">
        <f>AG197*AH$5</f>
        <v>0</v>
      </c>
      <c r="AI197" s="100">
        <f>AH197*AI$5</f>
        <v>0</v>
      </c>
      <c r="AJ197" s="101"/>
      <c r="AK197" s="102">
        <f>AA197*AK$3</f>
        <v>0</v>
      </c>
      <c r="AL197" s="102">
        <f>AB197*AL$3</f>
        <v>0</v>
      </c>
      <c r="AM197" s="102">
        <f>AC197*AM$3</f>
        <v>0</v>
      </c>
      <c r="AN197" s="102">
        <f>AD197*AN$3</f>
        <v>0</v>
      </c>
      <c r="AO197" s="102">
        <f>AE197*AO$3</f>
        <v>0</v>
      </c>
      <c r="AP197" s="102">
        <f>AF197*AP$3</f>
        <v>0</v>
      </c>
      <c r="AQ197" s="102">
        <f>AG197*AQ$3</f>
        <v>0</v>
      </c>
      <c r="AR197" s="103">
        <f>MAX(AJ197:AQ197)</f>
        <v>0</v>
      </c>
      <c r="AS197" s="100">
        <f>AR197*AS$5</f>
        <v>0</v>
      </c>
      <c r="AT197" s="108"/>
    </row>
    <row r="198" spans="1:45" s="104" customFormat="1" ht="15.75" customHeight="1">
      <c r="A198" s="85">
        <f>A197+1</f>
        <v>192</v>
      </c>
      <c r="B198" s="105" t="s">
        <v>256</v>
      </c>
      <c r="C198" s="51" t="s">
        <v>9</v>
      </c>
      <c r="D198" s="135" t="s">
        <v>46</v>
      </c>
      <c r="E198" s="87" t="s">
        <v>47</v>
      </c>
      <c r="F198" s="88"/>
      <c r="G198" s="87" t="s">
        <v>185</v>
      </c>
      <c r="H198" s="89"/>
      <c r="I198" s="89">
        <f>IF(U198&lt;&gt;"",I$5-U198+1,"")</f>
      </c>
      <c r="J198" s="90"/>
      <c r="K198" s="91">
        <f>IF(V198&lt;&gt;"",(K$5-V198+1)*1.5,"")</f>
      </c>
      <c r="L198" s="92">
        <f>X198</f>
        <v>0</v>
      </c>
      <c r="M198" s="93">
        <f>Y198</f>
        <v>0</v>
      </c>
      <c r="N198" s="94">
        <f>AH198</f>
        <v>2</v>
      </c>
      <c r="O198" s="94">
        <f>AI198</f>
        <v>1</v>
      </c>
      <c r="P198" s="93">
        <f>SUM(H198:K198)</f>
        <v>0</v>
      </c>
      <c r="Q198" s="95">
        <f>SUM(H198:K198)+MAX(M198,O198)</f>
        <v>1</v>
      </c>
      <c r="R198" s="96">
        <f>Q198+MAX(S198,T198)</f>
        <v>1</v>
      </c>
      <c r="S198" s="97">
        <f>IF(L198&gt;0,3,0)</f>
        <v>0</v>
      </c>
      <c r="T198" s="97">
        <f>IF(P198&gt;0,3,0)</f>
        <v>0</v>
      </c>
      <c r="U198" s="90"/>
      <c r="V198" s="90"/>
      <c r="W198" s="98">
        <v>0</v>
      </c>
      <c r="X198" s="99">
        <f>IF(W198&gt;0,W$5-W198+1,0)</f>
        <v>0</v>
      </c>
      <c r="Y198" s="100">
        <f>X198*Y$5</f>
        <v>0</v>
      </c>
      <c r="Z198" s="101"/>
      <c r="AA198" s="99"/>
      <c r="AB198" s="99"/>
      <c r="AC198" s="99"/>
      <c r="AD198" s="110"/>
      <c r="AE198" s="99">
        <v>2</v>
      </c>
      <c r="AF198" s="99"/>
      <c r="AG198" s="102"/>
      <c r="AH198" s="103">
        <f>MAX(Z198:AG198)</f>
        <v>2</v>
      </c>
      <c r="AI198" s="100">
        <f>AH198*AI$5</f>
        <v>1</v>
      </c>
      <c r="AJ198" s="101"/>
      <c r="AK198" s="102">
        <f>AA198*AK$3</f>
        <v>0</v>
      </c>
      <c r="AL198" s="102">
        <f>AB198*AL$3</f>
        <v>0</v>
      </c>
      <c r="AM198" s="102">
        <f>AC198*AM$3</f>
        <v>0</v>
      </c>
      <c r="AN198" s="102">
        <f>AD198*AN$3</f>
        <v>0</v>
      </c>
      <c r="AO198" s="102">
        <f>AE198*AO$3</f>
        <v>6</v>
      </c>
      <c r="AP198" s="102">
        <f>AF198*AP$3</f>
        <v>0</v>
      </c>
      <c r="AQ198" s="102">
        <f>AG198*AQ$3</f>
        <v>0</v>
      </c>
      <c r="AR198" s="103">
        <f>MAX(AJ198:AQ198)</f>
        <v>6</v>
      </c>
      <c r="AS198" s="100">
        <f>AR198*AS$5</f>
        <v>3</v>
      </c>
    </row>
    <row r="199" spans="1:53" s="108" customFormat="1" ht="15.75" customHeight="1">
      <c r="A199" s="85">
        <f>A198+1</f>
        <v>193</v>
      </c>
      <c r="B199" s="105" t="s">
        <v>257</v>
      </c>
      <c r="C199" s="51" t="s">
        <v>45</v>
      </c>
      <c r="D199" s="87" t="s">
        <v>46</v>
      </c>
      <c r="E199" s="111" t="s">
        <v>47</v>
      </c>
      <c r="F199" s="88">
        <f>IF(G199&lt;1943,"L",IF(G199&lt;1948,"SM",IF(G199&lt;1958,"M",IF(G199&gt;2003,"J",""))))</f>
      </c>
      <c r="G199" s="111">
        <v>1962</v>
      </c>
      <c r="H199" s="89"/>
      <c r="I199" s="89">
        <f>IF(U199&lt;&gt;"",I$5-U199+1,"")</f>
      </c>
      <c r="J199" s="112"/>
      <c r="K199" s="91">
        <f>IF(V199&lt;&gt;"",(K$5-V199+1)*1.5,"")</f>
      </c>
      <c r="L199" s="92">
        <f>X199</f>
        <v>0</v>
      </c>
      <c r="M199" s="93">
        <f>Y199</f>
        <v>0</v>
      </c>
      <c r="N199" s="94">
        <f>AH199</f>
        <v>2</v>
      </c>
      <c r="O199" s="94">
        <f>AI199</f>
        <v>1</v>
      </c>
      <c r="P199" s="93">
        <f>SUM(H199:K199)</f>
        <v>0</v>
      </c>
      <c r="Q199" s="95">
        <f>SUM(H199:K199)+MAX(M199,AS199)</f>
        <v>1</v>
      </c>
      <c r="R199" s="96">
        <f>Q199+MAX(S199,T199)</f>
        <v>1</v>
      </c>
      <c r="S199" s="97">
        <f>IF(L199&gt;0,3,0)</f>
        <v>0</v>
      </c>
      <c r="T199" s="97">
        <f>IF(P199&gt;0,3,0)</f>
        <v>0</v>
      </c>
      <c r="U199" s="90"/>
      <c r="V199" s="90"/>
      <c r="W199" s="98">
        <v>0</v>
      </c>
      <c r="X199" s="99"/>
      <c r="Y199" s="100">
        <f>X199*Y$5</f>
        <v>0</v>
      </c>
      <c r="Z199" s="101"/>
      <c r="AA199" s="99">
        <v>2</v>
      </c>
      <c r="AB199" s="112"/>
      <c r="AC199" s="119"/>
      <c r="AD199" s="110"/>
      <c r="AE199" s="119"/>
      <c r="AF199" s="119"/>
      <c r="AG199" s="102"/>
      <c r="AH199" s="103">
        <f>MAX(Z199:AG199)</f>
        <v>2</v>
      </c>
      <c r="AI199" s="100">
        <f>AH199*AI$5</f>
        <v>1</v>
      </c>
      <c r="AJ199" s="101"/>
      <c r="AK199" s="102">
        <f>AA199*AK$3</f>
        <v>2</v>
      </c>
      <c r="AL199" s="102">
        <f>AB199*AL$3</f>
        <v>0</v>
      </c>
      <c r="AM199" s="102">
        <f>AC199*AM$3</f>
        <v>0</v>
      </c>
      <c r="AN199" s="102">
        <f>AD199*AN$3</f>
        <v>0</v>
      </c>
      <c r="AO199" s="102">
        <f>AE199*AO$3</f>
        <v>0</v>
      </c>
      <c r="AP199" s="102">
        <f>AF199*AP$3</f>
        <v>0</v>
      </c>
      <c r="AQ199" s="102">
        <f>AG199*AQ$3</f>
        <v>0</v>
      </c>
      <c r="AR199" s="103">
        <f>MAX(AJ199:AQ199)</f>
        <v>2</v>
      </c>
      <c r="AS199" s="100">
        <f>AR199*AS$5</f>
        <v>1</v>
      </c>
      <c r="AT199" s="104"/>
      <c r="AU199" s="104"/>
      <c r="AV199" s="104"/>
      <c r="AW199" s="104"/>
      <c r="AX199" s="104"/>
      <c r="AY199" s="104"/>
      <c r="AZ199" s="104"/>
      <c r="BA199" s="104"/>
    </row>
    <row r="200" spans="1:45" s="104" customFormat="1" ht="15.75" customHeight="1">
      <c r="A200" s="85">
        <f>A199+1</f>
        <v>194</v>
      </c>
      <c r="B200" s="105" t="s">
        <v>258</v>
      </c>
      <c r="C200" s="51" t="s">
        <v>45</v>
      </c>
      <c r="D200" s="87" t="s">
        <v>46</v>
      </c>
      <c r="E200" s="111" t="s">
        <v>47</v>
      </c>
      <c r="F200" s="88" t="str">
        <f>IF(G200&lt;1943,"L",IF(G200&lt;1948,"SM",IF(G200&lt;1958,"M",IF(G200&gt;2003,"J",""))))</f>
        <v>J</v>
      </c>
      <c r="G200" s="111" t="s">
        <v>185</v>
      </c>
      <c r="H200" s="89"/>
      <c r="I200" s="89">
        <f>IF(U200&lt;&gt;"",I$5-U200+1,"")</f>
      </c>
      <c r="J200" s="112"/>
      <c r="K200" s="91">
        <f>IF(V200&lt;&gt;"",(K$5-V200+1)*1.5,"")</f>
      </c>
      <c r="L200" s="92">
        <f>X200</f>
        <v>0</v>
      </c>
      <c r="M200" s="93">
        <f>Y200</f>
        <v>0</v>
      </c>
      <c r="N200" s="94">
        <f>AH200</f>
        <v>1</v>
      </c>
      <c r="O200" s="94">
        <f>AI200</f>
        <v>0.5</v>
      </c>
      <c r="P200" s="93">
        <f>SUM(H200:K200)</f>
        <v>0</v>
      </c>
      <c r="Q200" s="95">
        <f>SUM(H200:K200)+MAX(M200,AS200)</f>
        <v>0.5</v>
      </c>
      <c r="R200" s="96">
        <f>Q200+MAX(S200,T200)</f>
        <v>0.5</v>
      </c>
      <c r="S200" s="97">
        <f>IF(L200&gt;0,3,0)</f>
        <v>0</v>
      </c>
      <c r="T200" s="97">
        <f>IF(P200&gt;0,3,0)</f>
        <v>0</v>
      </c>
      <c r="U200" s="90"/>
      <c r="V200" s="90"/>
      <c r="W200" s="98">
        <v>0</v>
      </c>
      <c r="X200" s="102"/>
      <c r="Y200" s="100">
        <f>X200*Y$5</f>
        <v>0</v>
      </c>
      <c r="Z200" s="101"/>
      <c r="AA200" s="119">
        <v>1</v>
      </c>
      <c r="AB200" s="112"/>
      <c r="AC200" s="119"/>
      <c r="AD200" s="107"/>
      <c r="AE200" s="119"/>
      <c r="AF200" s="119"/>
      <c r="AG200" s="102"/>
      <c r="AH200" s="103">
        <f>MAX(Z200:AG200)</f>
        <v>1</v>
      </c>
      <c r="AI200" s="100">
        <f>AH200*AI$5</f>
        <v>0.5</v>
      </c>
      <c r="AJ200" s="101"/>
      <c r="AK200" s="102">
        <f>AA200*AK$3</f>
        <v>1</v>
      </c>
      <c r="AL200" s="102">
        <f>AB200*AL$3</f>
        <v>0</v>
      </c>
      <c r="AM200" s="102">
        <f>AC200*AM$3</f>
        <v>0</v>
      </c>
      <c r="AN200" s="102">
        <f>AD200*AN$3</f>
        <v>0</v>
      </c>
      <c r="AO200" s="102">
        <f>AE200*AO$3</f>
        <v>0</v>
      </c>
      <c r="AP200" s="102">
        <f>AF200*AP$3</f>
        <v>0</v>
      </c>
      <c r="AQ200" s="102">
        <f>AG200*AQ$3</f>
        <v>0</v>
      </c>
      <c r="AR200" s="103">
        <f>MAX(AJ200:AQ200)</f>
        <v>1</v>
      </c>
      <c r="AS200" s="100">
        <f>AR200*AS$5</f>
        <v>0.5</v>
      </c>
    </row>
    <row r="201" spans="1:45" s="104" customFormat="1" ht="15.75" customHeight="1">
      <c r="A201" s="85">
        <f>A200+1</f>
        <v>195</v>
      </c>
      <c r="B201" s="86" t="s">
        <v>259</v>
      </c>
      <c r="C201" s="51" t="s">
        <v>56</v>
      </c>
      <c r="D201" s="87" t="s">
        <v>46</v>
      </c>
      <c r="E201" s="87" t="s">
        <v>47</v>
      </c>
      <c r="F201" s="88">
        <f>IF(G201&lt;1942,"L",IF(G201&lt;1947,"SM",IF(G201&lt;1957,"M",IF(G201&gt;2002,"J",""))))</f>
      </c>
      <c r="G201" s="87">
        <v>1963</v>
      </c>
      <c r="H201" s="89"/>
      <c r="I201" s="89">
        <f>IF(U201&lt;&gt;"",I$5-U201+1,"")</f>
      </c>
      <c r="J201" s="90"/>
      <c r="K201" s="91">
        <f>IF(V201&lt;&gt;"",(K$5-V201+1)*1.5,"")</f>
      </c>
      <c r="L201" s="92">
        <f>X201</f>
        <v>0</v>
      </c>
      <c r="M201" s="93">
        <f>Y201</f>
        <v>0</v>
      </c>
      <c r="N201" s="94">
        <f>AH201</f>
        <v>0</v>
      </c>
      <c r="O201" s="94">
        <f>AI201</f>
        <v>0</v>
      </c>
      <c r="P201" s="93">
        <f>SUM(H201:K201)</f>
        <v>0</v>
      </c>
      <c r="Q201" s="95">
        <f>SUM(H201:K201)+MAX(M201,AS201)</f>
        <v>0.5</v>
      </c>
      <c r="R201" s="96">
        <f>Q201+MAX(S201,T201)</f>
        <v>0.5</v>
      </c>
      <c r="S201" s="97">
        <f>IF(L201&gt;0,3,0)</f>
        <v>0</v>
      </c>
      <c r="T201" s="97">
        <f>IF(P201&gt;0,3,0)</f>
        <v>0</v>
      </c>
      <c r="U201" s="90"/>
      <c r="V201" s="90"/>
      <c r="W201" s="98">
        <v>0</v>
      </c>
      <c r="X201" s="99">
        <f>IF(W201&gt;0,W$5-W201+1,0)</f>
        <v>0</v>
      </c>
      <c r="Y201" s="100">
        <f>X201*Y$5</f>
        <v>0</v>
      </c>
      <c r="Z201" s="101"/>
      <c r="AA201" s="99"/>
      <c r="AB201" s="90"/>
      <c r="AC201" s="99"/>
      <c r="AD201" s="99"/>
      <c r="AE201" s="99"/>
      <c r="AF201" s="99"/>
      <c r="AG201" s="102"/>
      <c r="AH201" s="103">
        <f>MAX(Z201:AG201)</f>
        <v>0</v>
      </c>
      <c r="AI201" s="100">
        <f>AH201*AI$5</f>
        <v>0</v>
      </c>
      <c r="AJ201" s="101">
        <v>1</v>
      </c>
      <c r="AK201" s="102">
        <f>AA201*AK$3</f>
        <v>0</v>
      </c>
      <c r="AL201" s="102">
        <f>AB201*AL$3</f>
        <v>0</v>
      </c>
      <c r="AM201" s="102">
        <f>AC201*AM$3</f>
        <v>0</v>
      </c>
      <c r="AN201" s="102">
        <f>AD201*AN$3</f>
        <v>0</v>
      </c>
      <c r="AO201" s="102">
        <f>AE201*AO$3</f>
        <v>0</v>
      </c>
      <c r="AP201" s="102">
        <f>AF201*AP$3</f>
        <v>0</v>
      </c>
      <c r="AQ201" s="102">
        <f>AG201*AQ$3</f>
        <v>0</v>
      </c>
      <c r="AR201" s="103">
        <f>MAX(AJ201:AQ201)</f>
        <v>1</v>
      </c>
      <c r="AS201" s="100">
        <f>AR201*AS$5</f>
        <v>0.5</v>
      </c>
    </row>
    <row r="202" spans="1:53" s="104" customFormat="1" ht="15.75" customHeight="1">
      <c r="A202" s="85">
        <f>A201+1</f>
        <v>196</v>
      </c>
      <c r="B202" s="127" t="s">
        <v>260</v>
      </c>
      <c r="C202" s="51" t="s">
        <v>56</v>
      </c>
      <c r="D202" s="50" t="s">
        <v>152</v>
      </c>
      <c r="E202" s="87" t="s">
        <v>47</v>
      </c>
      <c r="F202" s="88"/>
      <c r="G202" s="87"/>
      <c r="H202" s="89"/>
      <c r="I202" s="89">
        <f>IF(U202&lt;&gt;"",I$5-U202+1,"")</f>
      </c>
      <c r="J202" s="90"/>
      <c r="K202" s="91">
        <f>IF(V202&lt;&gt;"",(K$5-V202+1)*1.5,"")</f>
      </c>
      <c r="L202" s="92">
        <f>X202</f>
        <v>1</v>
      </c>
      <c r="M202" s="93">
        <f>Y202</f>
        <v>0.5</v>
      </c>
      <c r="N202" s="94">
        <f>AG202</f>
        <v>0</v>
      </c>
      <c r="O202" s="94">
        <f>AH202</f>
        <v>0</v>
      </c>
      <c r="P202" s="93">
        <f>SUM(I202:K202)</f>
        <v>0</v>
      </c>
      <c r="Q202" s="95">
        <f>SUM(H202:K202)+MAX(M202,AS202)</f>
        <v>0.5</v>
      </c>
      <c r="R202" s="96">
        <f>Q202+MAX(S202,T202)</f>
        <v>3.5</v>
      </c>
      <c r="S202" s="97">
        <f>IF(L202&gt;0,3,0)</f>
        <v>3</v>
      </c>
      <c r="T202" s="97">
        <f>IF(P202&gt;0,3,0)</f>
        <v>0</v>
      </c>
      <c r="U202" s="90"/>
      <c r="V202" s="90"/>
      <c r="W202" s="98">
        <v>39</v>
      </c>
      <c r="X202" s="99">
        <f>IF(W202&gt;0,W$5-W202+1,0)</f>
        <v>1</v>
      </c>
      <c r="Y202" s="100">
        <f>X202*Y$5</f>
        <v>0.5</v>
      </c>
      <c r="Z202" s="113"/>
      <c r="AA202" s="90"/>
      <c r="AB202" s="113"/>
      <c r="AC202" s="110"/>
      <c r="AD202" s="113"/>
      <c r="AE202" s="113"/>
      <c r="AF202" s="113"/>
      <c r="AG202" s="102"/>
      <c r="AH202" s="100">
        <f>AG202*AH$5</f>
        <v>0</v>
      </c>
      <c r="AJ202" s="101"/>
      <c r="AK202" s="102">
        <f>AA202*AK$3</f>
        <v>0</v>
      </c>
      <c r="AL202" s="102">
        <f>AB202*AL$3</f>
        <v>0</v>
      </c>
      <c r="AM202" s="102">
        <f>AC202*AM$3</f>
        <v>0</v>
      </c>
      <c r="AN202" s="102">
        <f>AD202*AN$3</f>
        <v>0</v>
      </c>
      <c r="AO202" s="102">
        <f>AE202*AO$3</f>
        <v>0</v>
      </c>
      <c r="AP202" s="102">
        <f>AF202*AP$3</f>
        <v>0</v>
      </c>
      <c r="AQ202" s="102">
        <f>AG202*AQ$3</f>
        <v>0</v>
      </c>
      <c r="AR202" s="103">
        <f>MAX(AJ202:AQ202)</f>
        <v>0</v>
      </c>
      <c r="AS202" s="100">
        <f>AR202*AS$5</f>
        <v>0</v>
      </c>
      <c r="AY202" s="2"/>
      <c r="AZ202" s="2"/>
      <c r="BA202" s="2"/>
    </row>
    <row r="203" spans="1:50" ht="15.75" customHeight="1">
      <c r="A203" s="85">
        <f>A202+1</f>
        <v>197</v>
      </c>
      <c r="B203" s="86" t="s">
        <v>261</v>
      </c>
      <c r="C203" s="51" t="s">
        <v>9</v>
      </c>
      <c r="D203" s="87" t="s">
        <v>46</v>
      </c>
      <c r="E203" s="87" t="s">
        <v>47</v>
      </c>
      <c r="F203" s="87">
        <f>IF(G203&lt;1942,"L",IF(G203&lt;1947,"SM",IF(G203&lt;1957,"M",IF(G203&gt;2002,"J",""))))</f>
      </c>
      <c r="G203" s="87">
        <v>1959</v>
      </c>
      <c r="H203" s="89"/>
      <c r="I203" s="89">
        <f>IF(U203&lt;&gt;"",I$5-U203+1,"")</f>
      </c>
      <c r="J203" s="90"/>
      <c r="K203" s="90">
        <f>IF(V203&lt;&gt;"",(K$5-V203+1)*1.5,"")</f>
      </c>
      <c r="L203" s="89">
        <f>X203</f>
        <v>0</v>
      </c>
      <c r="M203" s="94">
        <f>Y203</f>
        <v>0</v>
      </c>
      <c r="N203" s="94">
        <f>AH203</f>
        <v>1</v>
      </c>
      <c r="O203" s="94">
        <f>AI203</f>
        <v>0.5</v>
      </c>
      <c r="P203" s="94">
        <f>SUM(H203:K203)</f>
        <v>0</v>
      </c>
      <c r="Q203" s="95">
        <f>SUM(H203:K203)+MAX(M203,AS203)</f>
        <v>0.5</v>
      </c>
      <c r="R203" s="96">
        <f>Q203+MAX(S203,T203)</f>
        <v>0.5</v>
      </c>
      <c r="S203" s="141">
        <f>IF(L203&gt;0,3,0)</f>
        <v>0</v>
      </c>
      <c r="T203" s="141">
        <f>IF(P203&gt;0,3,0)</f>
        <v>0</v>
      </c>
      <c r="U203" s="90"/>
      <c r="V203" s="90"/>
      <c r="W203" s="98">
        <v>0</v>
      </c>
      <c r="X203" s="99"/>
      <c r="Y203" s="100">
        <f>X203*Y$5</f>
        <v>0</v>
      </c>
      <c r="Z203" s="101">
        <v>1</v>
      </c>
      <c r="AA203" s="99"/>
      <c r="AB203" s="90"/>
      <c r="AC203" s="99"/>
      <c r="AD203" s="94"/>
      <c r="AE203" s="99"/>
      <c r="AF203" s="99"/>
      <c r="AG203" s="99"/>
      <c r="AH203" s="142">
        <f>MAX(Z203:AG203)</f>
        <v>1</v>
      </c>
      <c r="AI203" s="100">
        <f>AH203*AI$5</f>
        <v>0.5</v>
      </c>
      <c r="AJ203" s="101">
        <v>1</v>
      </c>
      <c r="AK203" s="99">
        <f>AA203*AK$3</f>
        <v>0</v>
      </c>
      <c r="AL203" s="102">
        <f>AB203*AL$3</f>
        <v>0</v>
      </c>
      <c r="AM203" s="99">
        <f>AC203*AM$3</f>
        <v>0</v>
      </c>
      <c r="AN203" s="99">
        <f>AD203*AN$3</f>
        <v>0</v>
      </c>
      <c r="AO203" s="99">
        <f>AE203*AO$3</f>
        <v>0</v>
      </c>
      <c r="AP203" s="99">
        <f>AF203*AP$3</f>
        <v>0</v>
      </c>
      <c r="AQ203" s="102">
        <f>AG203*AQ$3</f>
        <v>0</v>
      </c>
      <c r="AR203" s="142">
        <f>MAX(AJ203:AQ203)</f>
        <v>1</v>
      </c>
      <c r="AS203" s="100">
        <f>AR203*AS$5</f>
        <v>0.5</v>
      </c>
      <c r="AU203" s="104"/>
      <c r="AV203" s="104"/>
      <c r="AW203" s="104"/>
      <c r="AX203" s="104"/>
    </row>
    <row r="204" spans="1:47" s="104" customFormat="1" ht="15.75" customHeight="1" hidden="1">
      <c r="A204" s="85">
        <f>A203+1</f>
        <v>198</v>
      </c>
      <c r="B204" s="86" t="s">
        <v>262</v>
      </c>
      <c r="C204" s="51" t="s">
        <v>65</v>
      </c>
      <c r="D204" s="87" t="s">
        <v>46</v>
      </c>
      <c r="E204" s="87" t="s">
        <v>47</v>
      </c>
      <c r="F204" s="88">
        <f>IF(G204&lt;1942,"L",IF(G204&lt;1947,"SM",IF(G204&lt;1957,"M",IF(G204&gt;2002,"J",""))))</f>
      </c>
      <c r="G204" s="87">
        <v>1963</v>
      </c>
      <c r="H204" s="89"/>
      <c r="I204" s="89">
        <f>IF(U204&lt;&gt;"",I$5-U204+1,"")</f>
      </c>
      <c r="J204" s="90"/>
      <c r="K204" s="91">
        <f>IF(V204&lt;&gt;"",(K$5-V204+1)*1.5,"")</f>
      </c>
      <c r="L204" s="92">
        <f>X204</f>
        <v>0</v>
      </c>
      <c r="M204" s="93">
        <f>Y204</f>
        <v>0</v>
      </c>
      <c r="N204" s="94">
        <f>AH204</f>
        <v>0</v>
      </c>
      <c r="O204" s="94">
        <f>AI204</f>
        <v>0</v>
      </c>
      <c r="P204" s="93">
        <f>SUM(H204:K204)</f>
        <v>0</v>
      </c>
      <c r="Q204" s="95">
        <f>SUM(H204:K204)+MAX(M204,O204)</f>
        <v>0</v>
      </c>
      <c r="R204" s="96">
        <f>Q204+MAX(S204,T204)</f>
        <v>0</v>
      </c>
      <c r="S204" s="97">
        <f>IF(L204&gt;0,3,0)</f>
        <v>0</v>
      </c>
      <c r="T204" s="97">
        <f>IF(P204&gt;0,3,0)</f>
        <v>0</v>
      </c>
      <c r="U204" s="90"/>
      <c r="V204" s="90"/>
      <c r="W204" s="98">
        <v>0</v>
      </c>
      <c r="X204" s="99"/>
      <c r="Y204" s="100">
        <f>X204*Y$5</f>
        <v>0</v>
      </c>
      <c r="Z204" s="101"/>
      <c r="AA204" s="99"/>
      <c r="AB204" s="90"/>
      <c r="AC204" s="99"/>
      <c r="AD204" s="110"/>
      <c r="AE204" s="99"/>
      <c r="AF204" s="99"/>
      <c r="AG204" s="102"/>
      <c r="AH204" s="103">
        <f>MAX(Z204:AG204)</f>
        <v>0</v>
      </c>
      <c r="AI204" s="100">
        <f>AH204*AI$5</f>
        <v>0</v>
      </c>
      <c r="AJ204" s="101"/>
      <c r="AK204" s="102">
        <f>AA204*AK$3</f>
        <v>0</v>
      </c>
      <c r="AL204" s="102">
        <f>AB204*AL$3</f>
        <v>0</v>
      </c>
      <c r="AM204" s="102">
        <f>AC204*AM$3</f>
        <v>0</v>
      </c>
      <c r="AN204" s="102">
        <f>AD204*AN$3</f>
        <v>0</v>
      </c>
      <c r="AO204" s="102">
        <f>AE204*AO$3</f>
        <v>0</v>
      </c>
      <c r="AP204" s="102">
        <f>AF204*AP$3</f>
        <v>0</v>
      </c>
      <c r="AQ204" s="102">
        <f>AG204*AQ$3</f>
        <v>0</v>
      </c>
      <c r="AR204" s="103">
        <f>MAX(AJ204:AQ204)</f>
        <v>0</v>
      </c>
      <c r="AS204" s="100">
        <f>AR204*AS$5</f>
        <v>0</v>
      </c>
      <c r="AU204" s="2"/>
    </row>
    <row r="205" spans="1:45" s="104" customFormat="1" ht="15.75" customHeight="1" hidden="1">
      <c r="A205" s="85">
        <f>A204+1</f>
        <v>199</v>
      </c>
      <c r="B205" s="105" t="s">
        <v>263</v>
      </c>
      <c r="C205" s="51" t="s">
        <v>56</v>
      </c>
      <c r="D205" s="87" t="s">
        <v>46</v>
      </c>
      <c r="E205" s="87" t="s">
        <v>47</v>
      </c>
      <c r="F205" s="88">
        <f>IF(G205&lt;1942,"L",IF(G205&lt;1947,"SM",IF(G205&lt;1957,"M",IF(G205&gt;2002,"J",""))))</f>
      </c>
      <c r="G205" s="87">
        <v>1959</v>
      </c>
      <c r="H205" s="89"/>
      <c r="I205" s="89">
        <f>IF(U205&lt;&gt;"",I$5-U205+1,"")</f>
      </c>
      <c r="J205" s="99"/>
      <c r="K205" s="91">
        <f>IF(V205&lt;&gt;"",(K$5-V205+1)*1.5,"")</f>
      </c>
      <c r="L205" s="92">
        <f>X205</f>
        <v>0</v>
      </c>
      <c r="M205" s="93">
        <f>Y205</f>
        <v>0</v>
      </c>
      <c r="N205" s="94">
        <f>AH205</f>
        <v>0</v>
      </c>
      <c r="O205" s="94">
        <f>AI205</f>
        <v>0</v>
      </c>
      <c r="P205" s="93">
        <f>SUM(H205:K205)</f>
        <v>0</v>
      </c>
      <c r="Q205" s="95">
        <f>SUM(H205:K205)+MAX(M205,O205)</f>
        <v>0</v>
      </c>
      <c r="R205" s="96">
        <f>Q205+MAX(S205,T205)</f>
        <v>0</v>
      </c>
      <c r="S205" s="97">
        <f>IF(L205&gt;0,3,0)</f>
        <v>0</v>
      </c>
      <c r="T205" s="97">
        <f>IF(P205&gt;0,3,0)</f>
        <v>0</v>
      </c>
      <c r="U205" s="90"/>
      <c r="V205" s="90"/>
      <c r="W205" s="98">
        <v>0</v>
      </c>
      <c r="X205" s="99"/>
      <c r="Y205" s="100">
        <f>X205*Y$5</f>
        <v>0</v>
      </c>
      <c r="Z205" s="101"/>
      <c r="AA205" s="102"/>
      <c r="AB205" s="90"/>
      <c r="AC205" s="99"/>
      <c r="AD205" s="107"/>
      <c r="AE205" s="99"/>
      <c r="AF205" s="99"/>
      <c r="AG205" s="102"/>
      <c r="AH205" s="103">
        <f>MAX(Z205:AG205)</f>
        <v>0</v>
      </c>
      <c r="AI205" s="100">
        <f>AH205*AI$5</f>
        <v>0</v>
      </c>
      <c r="AJ205" s="101"/>
      <c r="AK205" s="102">
        <f>AA205*AK$3</f>
        <v>0</v>
      </c>
      <c r="AL205" s="102">
        <f>AB205*AL$3</f>
        <v>0</v>
      </c>
      <c r="AM205" s="102">
        <f>AC205*AM$3</f>
        <v>0</v>
      </c>
      <c r="AN205" s="102">
        <f>AD205*AN$3</f>
        <v>0</v>
      </c>
      <c r="AO205" s="102">
        <f>AE205*AO$3</f>
        <v>0</v>
      </c>
      <c r="AP205" s="102">
        <f>AF205*AP$3</f>
        <v>0</v>
      </c>
      <c r="AQ205" s="102">
        <f>AG205*AQ$3</f>
        <v>0</v>
      </c>
      <c r="AR205" s="103">
        <f>MAX(AJ205:AQ205)</f>
        <v>0</v>
      </c>
      <c r="AS205" s="100">
        <f>AR205*AS$5</f>
        <v>0</v>
      </c>
    </row>
    <row r="206" spans="1:50" ht="15.75" customHeight="1" hidden="1">
      <c r="A206" s="85">
        <f>A205+1</f>
        <v>200</v>
      </c>
      <c r="B206" s="86" t="s">
        <v>264</v>
      </c>
      <c r="C206" s="51" t="s">
        <v>58</v>
      </c>
      <c r="D206" s="87" t="s">
        <v>46</v>
      </c>
      <c r="E206" s="87" t="s">
        <v>47</v>
      </c>
      <c r="F206" s="88">
        <f>IF(G206&lt;1942,"L",IF(G206&lt;1947,"SM",IF(G206&lt;1957,"M",IF(G206&gt;2002,"J",""))))</f>
      </c>
      <c r="G206" s="87">
        <v>1976</v>
      </c>
      <c r="H206" s="89"/>
      <c r="I206" s="89">
        <f>IF(U206&lt;&gt;"",I$5-U206+1,"")</f>
      </c>
      <c r="J206" s="90"/>
      <c r="K206" s="91">
        <f>IF(V206&lt;&gt;"",(K$5-V206+1)*1.5,"")</f>
      </c>
      <c r="L206" s="92">
        <f>X206</f>
        <v>0</v>
      </c>
      <c r="M206" s="93">
        <f>Y206</f>
        <v>0</v>
      </c>
      <c r="N206" s="94">
        <f>AH206</f>
        <v>0</v>
      </c>
      <c r="O206" s="94">
        <f>AI206</f>
        <v>0</v>
      </c>
      <c r="P206" s="93">
        <f>SUM(H206:K206)</f>
        <v>0</v>
      </c>
      <c r="Q206" s="95">
        <f>SUM(H206:K206)+MAX(M206,O206)</f>
        <v>0</v>
      </c>
      <c r="R206" s="96">
        <f>Q206+MAX(S206,T206)</f>
        <v>0</v>
      </c>
      <c r="S206" s="97">
        <f>IF(L206&gt;0,3,0)</f>
        <v>0</v>
      </c>
      <c r="T206" s="97">
        <f>IF(P206&gt;0,3,0)</f>
        <v>0</v>
      </c>
      <c r="U206" s="90"/>
      <c r="V206" s="90"/>
      <c r="W206" s="98">
        <v>0</v>
      </c>
      <c r="X206" s="102">
        <f>IF(W206&gt;0,W$5-W206+1,0)</f>
        <v>0</v>
      </c>
      <c r="Y206" s="100">
        <f>X206*Y$5</f>
        <v>0</v>
      </c>
      <c r="Z206" s="101"/>
      <c r="AA206" s="99"/>
      <c r="AB206" s="99"/>
      <c r="AC206" s="99"/>
      <c r="AD206" s="110"/>
      <c r="AE206" s="99"/>
      <c r="AF206" s="99"/>
      <c r="AG206" s="102"/>
      <c r="AH206" s="103">
        <f>MAX(Z206:AG206)</f>
        <v>0</v>
      </c>
      <c r="AI206" s="100">
        <f>AH206*AI$5</f>
        <v>0</v>
      </c>
      <c r="AJ206" s="101"/>
      <c r="AK206" s="102">
        <f>AA206*AK$3</f>
        <v>0</v>
      </c>
      <c r="AL206" s="102">
        <f>AB206*AL$3</f>
        <v>0</v>
      </c>
      <c r="AM206" s="102">
        <f>AC206*AM$3</f>
        <v>0</v>
      </c>
      <c r="AN206" s="102">
        <f>AD206*AN$3</f>
        <v>0</v>
      </c>
      <c r="AO206" s="102">
        <f>AE206*AO$3</f>
        <v>0</v>
      </c>
      <c r="AP206" s="102">
        <f>AF206*AP$3</f>
        <v>0</v>
      </c>
      <c r="AQ206" s="102">
        <f>AG206*AQ$3</f>
        <v>0</v>
      </c>
      <c r="AR206" s="103">
        <f>MAX(AJ206:AQ206)</f>
        <v>0</v>
      </c>
      <c r="AS206" s="100">
        <f>AR206*AS$5</f>
        <v>0</v>
      </c>
      <c r="AT206" s="104"/>
      <c r="AU206" s="104"/>
      <c r="AV206" s="104"/>
      <c r="AW206" s="104"/>
      <c r="AX206" s="104"/>
    </row>
    <row r="207" spans="1:45" s="104" customFormat="1" ht="15.75" customHeight="1" hidden="1">
      <c r="A207" s="85">
        <f>A206+1</f>
        <v>201</v>
      </c>
      <c r="B207" s="86" t="s">
        <v>265</v>
      </c>
      <c r="C207" s="51" t="s">
        <v>50</v>
      </c>
      <c r="D207" s="87" t="s">
        <v>46</v>
      </c>
      <c r="E207" s="87" t="s">
        <v>47</v>
      </c>
      <c r="F207" s="88">
        <f>IF(G207&lt;1942,"L",IF(G207&lt;1947,"SM",IF(G207&lt;1957,"M",IF(G207&gt;2002,"J",""))))</f>
      </c>
      <c r="G207" s="87">
        <v>1959</v>
      </c>
      <c r="H207" s="89"/>
      <c r="I207" s="89">
        <f>IF(U207&lt;&gt;"",I$5-U207+1,"")</f>
      </c>
      <c r="J207" s="90"/>
      <c r="K207" s="91">
        <f>IF(V207&lt;&gt;"",(K$5-V207+1)*1.5,"")</f>
      </c>
      <c r="L207" s="92">
        <f>X207</f>
        <v>0</v>
      </c>
      <c r="M207" s="93">
        <f>Y207</f>
        <v>0</v>
      </c>
      <c r="N207" s="94">
        <f>AH207</f>
        <v>0</v>
      </c>
      <c r="O207" s="94">
        <f>AI207</f>
        <v>0</v>
      </c>
      <c r="P207" s="93">
        <f>SUM(H207:K207)</f>
        <v>0</v>
      </c>
      <c r="Q207" s="95">
        <f>SUM(H207:K207)+MAX(M207,O207)</f>
        <v>0</v>
      </c>
      <c r="R207" s="96">
        <f>Q207+MAX(S207,T207)</f>
        <v>0</v>
      </c>
      <c r="S207" s="97">
        <f>IF(L207&gt;0,3,0)</f>
        <v>0</v>
      </c>
      <c r="T207" s="97">
        <f>IF(P207&gt;0,3,0)</f>
        <v>0</v>
      </c>
      <c r="U207" s="90"/>
      <c r="V207" s="90"/>
      <c r="W207" s="98">
        <v>0</v>
      </c>
      <c r="X207" s="102">
        <f>IF(W207&gt;0,W$5-W207+1,0)</f>
        <v>0</v>
      </c>
      <c r="Y207" s="100">
        <f>X207*Y$5</f>
        <v>0</v>
      </c>
      <c r="Z207" s="101"/>
      <c r="AA207" s="99"/>
      <c r="AB207" s="90"/>
      <c r="AC207" s="99"/>
      <c r="AD207" s="99"/>
      <c r="AE207" s="99"/>
      <c r="AF207" s="99"/>
      <c r="AG207" s="102"/>
      <c r="AH207" s="103">
        <f>MAX(Z207:AG207)</f>
        <v>0</v>
      </c>
      <c r="AI207" s="100">
        <f>AH207*AI$5</f>
        <v>0</v>
      </c>
      <c r="AJ207" s="101"/>
      <c r="AK207" s="102">
        <f>AA207*AK$3</f>
        <v>0</v>
      </c>
      <c r="AL207" s="102">
        <f>AB207*AL$3</f>
        <v>0</v>
      </c>
      <c r="AM207" s="102">
        <f>AC207*AM$3</f>
        <v>0</v>
      </c>
      <c r="AN207" s="102">
        <f>AD207*AN$3</f>
        <v>0</v>
      </c>
      <c r="AO207" s="102">
        <f>AE207*AO$3</f>
        <v>0</v>
      </c>
      <c r="AP207" s="102">
        <f>AF207*AP$3</f>
        <v>0</v>
      </c>
      <c r="AQ207" s="102">
        <f>AG207*AQ$3</f>
        <v>0</v>
      </c>
      <c r="AR207" s="103">
        <f>MAX(AJ207:AQ207)</f>
        <v>0</v>
      </c>
      <c r="AS207" s="100">
        <f>AR207*AS$5</f>
        <v>0</v>
      </c>
    </row>
    <row r="208" spans="1:45" s="104" customFormat="1" ht="15.75" customHeight="1" hidden="1">
      <c r="A208" s="85">
        <f>A207+1</f>
        <v>202</v>
      </c>
      <c r="B208" s="121" t="s">
        <v>266</v>
      </c>
      <c r="C208" s="51" t="s">
        <v>133</v>
      </c>
      <c r="D208" s="51" t="s">
        <v>267</v>
      </c>
      <c r="E208" s="50" t="s">
        <v>74</v>
      </c>
      <c r="F208" s="88" t="str">
        <f>IF(G208&lt;1942,"L",IF(G208&lt;1947,"SM",IF(G208&lt;1957,"M",IF(G208&gt;2002,"J",""))))</f>
        <v>L</v>
      </c>
      <c r="G208" s="50"/>
      <c r="H208" s="89"/>
      <c r="I208" s="89">
        <f>IF(U208&lt;&gt;"",I$5-U208+1,"")</f>
      </c>
      <c r="J208" s="99"/>
      <c r="K208" s="91">
        <f>IF(V208&lt;&gt;"",(K$5-V208+1)*1.5,"")</f>
      </c>
      <c r="L208" s="92">
        <f>X208</f>
        <v>0</v>
      </c>
      <c r="M208" s="93">
        <f>Y208</f>
        <v>0</v>
      </c>
      <c r="N208" s="94">
        <f>AH208</f>
        <v>0</v>
      </c>
      <c r="O208" s="94">
        <f>AI208</f>
        <v>0</v>
      </c>
      <c r="P208" s="93">
        <f>SUM(H208:K208)</f>
        <v>0</v>
      </c>
      <c r="Q208" s="95">
        <f>SUM(H208:K208)+MAX(M208,O208)</f>
        <v>0</v>
      </c>
      <c r="R208" s="96">
        <f>Q208+MAX(S208,T208)</f>
        <v>0</v>
      </c>
      <c r="S208" s="97">
        <f>IF(L208&gt;0,3,0)</f>
        <v>0</v>
      </c>
      <c r="T208" s="97">
        <v>0</v>
      </c>
      <c r="U208" s="90"/>
      <c r="V208" s="90"/>
      <c r="W208" s="98">
        <v>0</v>
      </c>
      <c r="X208" s="102"/>
      <c r="Y208" s="100">
        <f>X208*Y$5</f>
        <v>0</v>
      </c>
      <c r="Z208" s="101"/>
      <c r="AA208" s="99"/>
      <c r="AB208" s="90"/>
      <c r="AC208" s="99"/>
      <c r="AD208" s="110"/>
      <c r="AE208" s="99"/>
      <c r="AF208" s="99"/>
      <c r="AG208" s="102"/>
      <c r="AH208" s="103">
        <f>MAX(Z208:AG208)</f>
        <v>0</v>
      </c>
      <c r="AI208" s="100">
        <f>AH208*AI$5</f>
        <v>0</v>
      </c>
      <c r="AJ208" s="101"/>
      <c r="AK208" s="102">
        <f>AA208*AK$3</f>
        <v>0</v>
      </c>
      <c r="AL208" s="102">
        <f>AB208*AL$3</f>
        <v>0</v>
      </c>
      <c r="AM208" s="102">
        <f>AC208*AM$3</f>
        <v>0</v>
      </c>
      <c r="AN208" s="102">
        <f>AD208*AN$3</f>
        <v>0</v>
      </c>
      <c r="AO208" s="102">
        <f>AE208*AO$3</f>
        <v>0</v>
      </c>
      <c r="AP208" s="102">
        <f>AF208*AP$3</f>
        <v>0</v>
      </c>
      <c r="AQ208" s="102">
        <f>AG208*AQ$3</f>
        <v>0</v>
      </c>
      <c r="AR208" s="103">
        <f>MAX(AJ208:AQ208)</f>
        <v>0</v>
      </c>
      <c r="AS208" s="100">
        <f>AR208*AS$5</f>
        <v>0</v>
      </c>
    </row>
    <row r="209" spans="1:47" s="104" customFormat="1" ht="15.75" customHeight="1" hidden="1">
      <c r="A209" s="85">
        <f>A208+1</f>
        <v>203</v>
      </c>
      <c r="B209" s="86" t="s">
        <v>268</v>
      </c>
      <c r="C209" s="51" t="s">
        <v>45</v>
      </c>
      <c r="D209" s="87" t="s">
        <v>46</v>
      </c>
      <c r="E209" s="87" t="s">
        <v>47</v>
      </c>
      <c r="F209" s="88" t="str">
        <f>IF(G209&lt;1942,"L",IF(G209&lt;1947,"SM",IF(G209&lt;1957,"M",IF(G209&gt;2002,"J",""))))</f>
        <v>L</v>
      </c>
      <c r="G209" s="111">
        <v>1940</v>
      </c>
      <c r="H209" s="89"/>
      <c r="I209" s="89">
        <f>IF(U209&lt;&gt;"",I$5-U209+1,"")</f>
      </c>
      <c r="J209" s="112"/>
      <c r="K209" s="91">
        <f>IF(V209&lt;&gt;"",(K$5-V209+1)*1.5,"")</f>
      </c>
      <c r="L209" s="92">
        <f>X209</f>
        <v>0</v>
      </c>
      <c r="M209" s="93">
        <f>Y209</f>
        <v>0</v>
      </c>
      <c r="N209" s="94">
        <f>AH209</f>
        <v>0</v>
      </c>
      <c r="O209" s="94">
        <f>AI209</f>
        <v>0</v>
      </c>
      <c r="P209" s="93">
        <f>SUM(H209:K209)</f>
        <v>0</v>
      </c>
      <c r="Q209" s="95">
        <f>SUM(H209:K209)+MAX(M209,O209)</f>
        <v>0</v>
      </c>
      <c r="R209" s="96">
        <f>Q209+MAX(S209,T209)</f>
        <v>0</v>
      </c>
      <c r="S209" s="97">
        <f>IF(L209&gt;0,3,0)</f>
        <v>0</v>
      </c>
      <c r="T209" s="97">
        <f>IF(P209&gt;0,3,0)</f>
        <v>0</v>
      </c>
      <c r="U209" s="90"/>
      <c r="V209" s="90"/>
      <c r="W209" s="98">
        <v>0</v>
      </c>
      <c r="X209" s="99"/>
      <c r="Y209" s="100">
        <f>X209*Y$5</f>
        <v>0</v>
      </c>
      <c r="Z209" s="101"/>
      <c r="AA209" s="99"/>
      <c r="AB209" s="90"/>
      <c r="AC209" s="99"/>
      <c r="AD209" s="99"/>
      <c r="AE209" s="99"/>
      <c r="AF209" s="99"/>
      <c r="AG209" s="102"/>
      <c r="AH209" s="103">
        <f>MAX(Z209:AG209)</f>
        <v>0</v>
      </c>
      <c r="AI209" s="100">
        <f>AH209*AI$5</f>
        <v>0</v>
      </c>
      <c r="AJ209" s="101"/>
      <c r="AK209" s="102">
        <f>AA209*AK$3</f>
        <v>0</v>
      </c>
      <c r="AL209" s="102">
        <f>AB209*AL$3</f>
        <v>0</v>
      </c>
      <c r="AM209" s="102">
        <f>AC209*AM$3</f>
        <v>0</v>
      </c>
      <c r="AN209" s="102">
        <f>AD209*AN$3</f>
        <v>0</v>
      </c>
      <c r="AO209" s="102">
        <f>AE209*AO$3</f>
        <v>0</v>
      </c>
      <c r="AP209" s="102">
        <f>AF209*AP$3</f>
        <v>0</v>
      </c>
      <c r="AQ209" s="102">
        <f>AG209*AQ$3</f>
        <v>0</v>
      </c>
      <c r="AR209" s="103">
        <f>MAX(AJ209:AQ209)</f>
        <v>0</v>
      </c>
      <c r="AS209" s="100">
        <f>AR209*AS$5</f>
        <v>0</v>
      </c>
      <c r="AU209" s="108"/>
    </row>
    <row r="210" spans="1:45" s="104" customFormat="1" ht="15.75" customHeight="1" hidden="1">
      <c r="A210" s="85">
        <f>A209+1</f>
        <v>204</v>
      </c>
      <c r="B210" s="86" t="s">
        <v>269</v>
      </c>
      <c r="C210" s="51" t="s">
        <v>52</v>
      </c>
      <c r="D210" s="87" t="s">
        <v>46</v>
      </c>
      <c r="E210" s="87" t="s">
        <v>47</v>
      </c>
      <c r="F210" s="88">
        <f>IF(G210&lt;1942,"L",IF(G210&lt;1947,"SM",IF(G210&lt;1957,"M",IF(G210&gt;2002,"J",""))))</f>
      </c>
      <c r="G210" s="87">
        <v>1960</v>
      </c>
      <c r="H210" s="89"/>
      <c r="I210" s="89">
        <f>IF(U210&lt;&gt;"",I$5-U210+1,"")</f>
      </c>
      <c r="J210" s="90"/>
      <c r="K210" s="91">
        <f>IF(V210&lt;&gt;"",(K$5-V210+1)*1.5,"")</f>
      </c>
      <c r="L210" s="92">
        <f>X210</f>
        <v>0</v>
      </c>
      <c r="M210" s="93">
        <f>Y210</f>
        <v>0</v>
      </c>
      <c r="N210" s="94">
        <f>AH210</f>
        <v>0</v>
      </c>
      <c r="O210" s="94">
        <f>AI210</f>
        <v>0</v>
      </c>
      <c r="P210" s="93">
        <f>SUM(H210:K210)</f>
        <v>0</v>
      </c>
      <c r="Q210" s="95">
        <f>SUM(H210:K210)+MAX(M210,O210)</f>
        <v>0</v>
      </c>
      <c r="R210" s="96">
        <f>Q210+MAX(S210,T210)</f>
        <v>0</v>
      </c>
      <c r="S210" s="97">
        <f>IF(L210&gt;0,3,0)</f>
        <v>0</v>
      </c>
      <c r="T210" s="97">
        <f>IF(P210&gt;0,3,0)</f>
        <v>0</v>
      </c>
      <c r="U210" s="90"/>
      <c r="V210" s="90"/>
      <c r="W210" s="98">
        <v>0</v>
      </c>
      <c r="X210" s="99"/>
      <c r="Y210" s="100">
        <f>X210*Y$5</f>
        <v>0</v>
      </c>
      <c r="Z210" s="101"/>
      <c r="AA210" s="99"/>
      <c r="AB210" s="90"/>
      <c r="AC210" s="143"/>
      <c r="AD210" s="110"/>
      <c r="AE210" s="99"/>
      <c r="AF210" s="99"/>
      <c r="AG210" s="102"/>
      <c r="AH210" s="103">
        <f>MAX(Z210:AG210)</f>
        <v>0</v>
      </c>
      <c r="AI210" s="100">
        <f>AH210*AI$5</f>
        <v>0</v>
      </c>
      <c r="AJ210" s="101"/>
      <c r="AK210" s="102">
        <f>AA210*AK$3</f>
        <v>0</v>
      </c>
      <c r="AL210" s="102">
        <f>AB210*AL$3</f>
        <v>0</v>
      </c>
      <c r="AM210" s="102">
        <f>AC210*AM$3</f>
        <v>0</v>
      </c>
      <c r="AN210" s="102">
        <f>AD210*AN$3</f>
        <v>0</v>
      </c>
      <c r="AO210" s="102">
        <f>AE210*AO$3</f>
        <v>0</v>
      </c>
      <c r="AP210" s="102">
        <f>AF210*AP$3</f>
        <v>0</v>
      </c>
      <c r="AQ210" s="102">
        <f>AG210*AQ$3</f>
        <v>0</v>
      </c>
      <c r="AR210" s="103">
        <f>MAX(AJ210:AQ210)</f>
        <v>0</v>
      </c>
      <c r="AS210" s="100">
        <f>AR210*AS$5</f>
        <v>0</v>
      </c>
    </row>
    <row r="211" spans="1:47" s="104" customFormat="1" ht="15.75" customHeight="1" hidden="1">
      <c r="A211" s="85">
        <f>A210+1</f>
        <v>205</v>
      </c>
      <c r="B211" s="86" t="s">
        <v>270</v>
      </c>
      <c r="C211" s="51" t="s">
        <v>52</v>
      </c>
      <c r="D211" s="87" t="s">
        <v>46</v>
      </c>
      <c r="E211" s="87" t="s">
        <v>47</v>
      </c>
      <c r="F211" s="88" t="str">
        <f>IF(G211&lt;1943,"L",IF(G211&lt;1948,"SM",IF(G211&lt;1958,"M",IF(G211&gt;2003,"J",""))))</f>
        <v>M</v>
      </c>
      <c r="G211" s="87">
        <v>1956</v>
      </c>
      <c r="H211" s="89"/>
      <c r="I211" s="89">
        <f>IF(U211&lt;&gt;"",I$5-U211+1,"")</f>
      </c>
      <c r="J211" s="90"/>
      <c r="K211" s="91">
        <f>IF(V211&lt;&gt;"",(K$5-V211+1)*1.5,"")</f>
      </c>
      <c r="L211" s="92">
        <f>X211</f>
        <v>0</v>
      </c>
      <c r="M211" s="93">
        <f>Y211</f>
        <v>0</v>
      </c>
      <c r="N211" s="94">
        <f>AH211</f>
        <v>0</v>
      </c>
      <c r="O211" s="94">
        <f>AI211</f>
        <v>0</v>
      </c>
      <c r="P211" s="93">
        <f>SUM(H211:K211)</f>
        <v>0</v>
      </c>
      <c r="Q211" s="95">
        <f>SUM(H211:K211)+MAX(M211,O211)</f>
        <v>0</v>
      </c>
      <c r="R211" s="96">
        <f>Q211+MAX(S211,T211)</f>
        <v>0</v>
      </c>
      <c r="S211" s="97">
        <f>IF(L211&gt;0,3,0)</f>
        <v>0</v>
      </c>
      <c r="T211" s="97">
        <f>IF(P211&gt;0,3,0)</f>
        <v>0</v>
      </c>
      <c r="U211" s="90"/>
      <c r="V211" s="90"/>
      <c r="W211" s="98">
        <v>0</v>
      </c>
      <c r="X211" s="102">
        <f>IF(W211&gt;0,W$5-W211+1,0)</f>
        <v>0</v>
      </c>
      <c r="Y211" s="100">
        <f>X211*Y$5</f>
        <v>0</v>
      </c>
      <c r="Z211" s="101"/>
      <c r="AA211" s="99"/>
      <c r="AB211" s="117"/>
      <c r="AC211" s="99"/>
      <c r="AD211" s="110"/>
      <c r="AE211" s="99"/>
      <c r="AF211" s="99"/>
      <c r="AG211" s="102"/>
      <c r="AH211" s="103">
        <f>MAX(Z211:AG211)</f>
        <v>0</v>
      </c>
      <c r="AI211" s="100">
        <f>AH211*AI$5</f>
        <v>0</v>
      </c>
      <c r="AJ211" s="101"/>
      <c r="AK211" s="102">
        <f>AA211*AK$3</f>
        <v>0</v>
      </c>
      <c r="AL211" s="102">
        <f>AB211*AL$3</f>
        <v>0</v>
      </c>
      <c r="AM211" s="102">
        <f>AC211*AM$3</f>
        <v>0</v>
      </c>
      <c r="AN211" s="102">
        <f>AD211*AN$3</f>
        <v>0</v>
      </c>
      <c r="AO211" s="102">
        <f>AE211*AO$3</f>
        <v>0</v>
      </c>
      <c r="AP211" s="102">
        <f>AF211*AP$3</f>
        <v>0</v>
      </c>
      <c r="AQ211" s="102">
        <f>AG211*AQ$3</f>
        <v>0</v>
      </c>
      <c r="AR211" s="103">
        <f>MAX(AJ211:AQ211)</f>
        <v>0</v>
      </c>
      <c r="AS211" s="100">
        <f>AR211*AS$5</f>
        <v>0</v>
      </c>
      <c r="AU211" s="2"/>
    </row>
    <row r="212" spans="1:50" s="104" customFormat="1" ht="15.75" customHeight="1" hidden="1">
      <c r="A212" s="85">
        <f>A211+1</f>
        <v>206</v>
      </c>
      <c r="B212" s="86" t="s">
        <v>271</v>
      </c>
      <c r="C212" s="51" t="s">
        <v>45</v>
      </c>
      <c r="D212" s="87" t="s">
        <v>46</v>
      </c>
      <c r="E212" s="87" t="s">
        <v>47</v>
      </c>
      <c r="F212" s="88">
        <f>IF(G212&lt;1942,"L",IF(G212&lt;1947,"SM",IF(G212&lt;1957,"M",IF(G212&gt;2002,"J",""))))</f>
      </c>
      <c r="G212" s="87">
        <v>1963</v>
      </c>
      <c r="H212" s="89"/>
      <c r="I212" s="89">
        <f>IF(U212&lt;&gt;"",I$5-U212+1,"")</f>
      </c>
      <c r="J212" s="90"/>
      <c r="K212" s="91">
        <f>IF(V212&lt;&gt;"",(K$5-V212+1)*1.5,"")</f>
      </c>
      <c r="L212" s="92">
        <f>X212</f>
        <v>0</v>
      </c>
      <c r="M212" s="93">
        <f>Y212</f>
        <v>0</v>
      </c>
      <c r="N212" s="94">
        <f>AH212</f>
        <v>0</v>
      </c>
      <c r="O212" s="94">
        <f>AI212</f>
        <v>0</v>
      </c>
      <c r="P212" s="93">
        <f>SUM(H212:K212)</f>
        <v>0</v>
      </c>
      <c r="Q212" s="95">
        <f>SUM(H212:K212)+MAX(M212,O212)</f>
        <v>0</v>
      </c>
      <c r="R212" s="96">
        <f>Q212+MAX(S212,T212)</f>
        <v>0</v>
      </c>
      <c r="S212" s="97">
        <f>IF(L212&gt;0,3,0)</f>
        <v>0</v>
      </c>
      <c r="T212" s="97">
        <f>IF(P212&gt;0,3,0)</f>
        <v>0</v>
      </c>
      <c r="U212" s="90"/>
      <c r="V212" s="90"/>
      <c r="W212" s="98">
        <v>0</v>
      </c>
      <c r="X212" s="99"/>
      <c r="Y212" s="100">
        <f>X212*Y$5</f>
        <v>0</v>
      </c>
      <c r="Z212" s="101"/>
      <c r="AA212" s="99"/>
      <c r="AB212" s="90"/>
      <c r="AC212" s="99"/>
      <c r="AD212" s="110"/>
      <c r="AE212" s="99"/>
      <c r="AF212" s="99"/>
      <c r="AG212" s="102"/>
      <c r="AH212" s="103">
        <f>MAX(Z212:AG212)</f>
        <v>0</v>
      </c>
      <c r="AI212" s="100">
        <f>AH212*AI$5</f>
        <v>0</v>
      </c>
      <c r="AJ212" s="101"/>
      <c r="AK212" s="102">
        <f>AA212*AK$3</f>
        <v>0</v>
      </c>
      <c r="AL212" s="102">
        <f>AB212*AL$3</f>
        <v>0</v>
      </c>
      <c r="AM212" s="102">
        <f>AC212*AM$3</f>
        <v>0</v>
      </c>
      <c r="AN212" s="102">
        <f>AD212*AN$3</f>
        <v>0</v>
      </c>
      <c r="AO212" s="102">
        <f>AE212*AO$3</f>
        <v>0</v>
      </c>
      <c r="AP212" s="102">
        <f>AF212*AP$3</f>
        <v>0</v>
      </c>
      <c r="AQ212" s="102">
        <f>AG212*AQ$3</f>
        <v>0</v>
      </c>
      <c r="AR212" s="103">
        <f>MAX(AJ212:AQ212)</f>
        <v>0</v>
      </c>
      <c r="AS212" s="100">
        <f>AR212*AS$5</f>
        <v>0</v>
      </c>
      <c r="AV212" s="108"/>
      <c r="AW212" s="108"/>
      <c r="AX212" s="108"/>
    </row>
    <row r="213" spans="1:47" s="104" customFormat="1" ht="15.75" customHeight="1" hidden="1">
      <c r="A213" s="85">
        <f>A212+1</f>
        <v>207</v>
      </c>
      <c r="B213" s="105" t="s">
        <v>272</v>
      </c>
      <c r="C213" s="51" t="s">
        <v>58</v>
      </c>
      <c r="D213" s="87" t="s">
        <v>46</v>
      </c>
      <c r="E213" s="111" t="s">
        <v>47</v>
      </c>
      <c r="F213" s="88" t="str">
        <f>IF(G213&lt;1942,"L",IF(G213&lt;1947,"SM",IF(G213&lt;1957,"M",IF(G213&gt;2002,"J",""))))</f>
        <v>J</v>
      </c>
      <c r="G213" s="111" t="s">
        <v>185</v>
      </c>
      <c r="H213" s="89"/>
      <c r="I213" s="89">
        <f>IF(U213&lt;&gt;"",I$5-U213+1,"")</f>
      </c>
      <c r="J213" s="112"/>
      <c r="K213" s="91">
        <f>IF(V213&lt;&gt;"",(K$5-V213+1)*1.5,"")</f>
      </c>
      <c r="L213" s="92">
        <f>X213</f>
        <v>0</v>
      </c>
      <c r="M213" s="93">
        <f>Y213</f>
        <v>0</v>
      </c>
      <c r="N213" s="94">
        <f>AH213</f>
        <v>0</v>
      </c>
      <c r="O213" s="94">
        <f>AI213</f>
        <v>0</v>
      </c>
      <c r="P213" s="93">
        <f>SUM(H213:K213)</f>
        <v>0</v>
      </c>
      <c r="Q213" s="95">
        <f>SUM(H213:K213)+MAX(M213,O213)</f>
        <v>0</v>
      </c>
      <c r="R213" s="96">
        <f>Q213+MAX(S213,T213)</f>
        <v>0</v>
      </c>
      <c r="S213" s="97">
        <f>IF(L213&gt;0,3,0)</f>
        <v>0</v>
      </c>
      <c r="T213" s="97">
        <f>IF(P213&gt;0,3,0)</f>
        <v>0</v>
      </c>
      <c r="U213" s="90"/>
      <c r="V213" s="90"/>
      <c r="W213" s="98">
        <v>0</v>
      </c>
      <c r="X213" s="99"/>
      <c r="Y213" s="100">
        <f>X213*Y$5</f>
        <v>0</v>
      </c>
      <c r="Z213" s="101"/>
      <c r="AA213" s="119"/>
      <c r="AB213" s="112"/>
      <c r="AC213" s="119"/>
      <c r="AD213" s="110"/>
      <c r="AE213" s="119"/>
      <c r="AF213" s="119"/>
      <c r="AG213" s="102"/>
      <c r="AH213" s="103">
        <f>MAX(Z213:AG213)</f>
        <v>0</v>
      </c>
      <c r="AI213" s="100">
        <f>AH213*AI$5</f>
        <v>0</v>
      </c>
      <c r="AJ213" s="101"/>
      <c r="AK213" s="102">
        <f>AA213*AK$3</f>
        <v>0</v>
      </c>
      <c r="AL213" s="102">
        <f>AB213*AL$3</f>
        <v>0</v>
      </c>
      <c r="AM213" s="102">
        <f>AC213*AM$3</f>
        <v>0</v>
      </c>
      <c r="AN213" s="102">
        <f>AD213*AN$3</f>
        <v>0</v>
      </c>
      <c r="AO213" s="102">
        <f>AE213*AO$3</f>
        <v>0</v>
      </c>
      <c r="AP213" s="102">
        <f>AF213*AP$3</f>
        <v>0</v>
      </c>
      <c r="AQ213" s="102">
        <f>AG213*AQ$3</f>
        <v>0</v>
      </c>
      <c r="AR213" s="103">
        <f>MAX(AJ213:AQ213)</f>
        <v>0</v>
      </c>
      <c r="AS213" s="100">
        <f>AR213*AS$5</f>
        <v>0</v>
      </c>
      <c r="AU213" s="108"/>
    </row>
    <row r="214" spans="1:47" s="104" customFormat="1" ht="15.75" customHeight="1" hidden="1">
      <c r="A214" s="85">
        <f>A213+1</f>
        <v>208</v>
      </c>
      <c r="B214" s="86" t="s">
        <v>273</v>
      </c>
      <c r="C214" s="51" t="s">
        <v>45</v>
      </c>
      <c r="D214" s="87" t="s">
        <v>46</v>
      </c>
      <c r="E214" s="87" t="s">
        <v>47</v>
      </c>
      <c r="F214" s="88">
        <f>IF(G214&lt;1942,"L",IF(G214&lt;1947,"SM",IF(G214&lt;1957,"M",IF(G214&gt;2002,"J",""))))</f>
      </c>
      <c r="G214" s="87">
        <v>1963</v>
      </c>
      <c r="H214" s="89"/>
      <c r="I214" s="89">
        <f>IF(U214&lt;&gt;"",I$5-U214+1,"")</f>
      </c>
      <c r="J214" s="90"/>
      <c r="K214" s="91">
        <f>IF(V214&lt;&gt;"",(K$5-V214+1)*1.5,"")</f>
      </c>
      <c r="L214" s="92">
        <f>X214</f>
        <v>0</v>
      </c>
      <c r="M214" s="93">
        <f>Y214</f>
        <v>0</v>
      </c>
      <c r="N214" s="94">
        <f>AH214</f>
        <v>0</v>
      </c>
      <c r="O214" s="94">
        <f>AI214</f>
        <v>0</v>
      </c>
      <c r="P214" s="93">
        <f>SUM(H214:K214)</f>
        <v>0</v>
      </c>
      <c r="Q214" s="95">
        <f>SUM(H214:K214)+MAX(M214,O214)</f>
        <v>0</v>
      </c>
      <c r="R214" s="96">
        <f>Q214+MAX(S214,T214)</f>
        <v>0</v>
      </c>
      <c r="S214" s="97">
        <f>IF(L214&gt;0,3,0)</f>
        <v>0</v>
      </c>
      <c r="T214" s="97">
        <f>IF(P214&gt;0,3,0)</f>
        <v>0</v>
      </c>
      <c r="U214" s="90"/>
      <c r="V214" s="90"/>
      <c r="W214" s="98">
        <v>0</v>
      </c>
      <c r="X214" s="99"/>
      <c r="Y214" s="100">
        <f>X214*Y$5</f>
        <v>0</v>
      </c>
      <c r="Z214" s="101"/>
      <c r="AA214" s="99"/>
      <c r="AB214" s="90"/>
      <c r="AC214" s="99"/>
      <c r="AD214" s="110"/>
      <c r="AE214" s="99"/>
      <c r="AF214" s="119"/>
      <c r="AG214" s="102"/>
      <c r="AH214" s="103">
        <f>MAX(Z214:AG214)</f>
        <v>0</v>
      </c>
      <c r="AI214" s="100">
        <f>AH214*AI$5</f>
        <v>0</v>
      </c>
      <c r="AJ214" s="101"/>
      <c r="AK214" s="102">
        <f>AA214*AK$3</f>
        <v>0</v>
      </c>
      <c r="AL214" s="102">
        <f>AB214*AL$3</f>
        <v>0</v>
      </c>
      <c r="AM214" s="102">
        <f>AC214*AM$3</f>
        <v>0</v>
      </c>
      <c r="AN214" s="102">
        <f>AD214*AN$3</f>
        <v>0</v>
      </c>
      <c r="AO214" s="102">
        <f>AE214*AO$3</f>
        <v>0</v>
      </c>
      <c r="AP214" s="102">
        <f>AF214*AP$3</f>
        <v>0</v>
      </c>
      <c r="AQ214" s="102">
        <f>AG214*AQ$3</f>
        <v>0</v>
      </c>
      <c r="AR214" s="103">
        <f>MAX(AJ214:AQ214)</f>
        <v>0</v>
      </c>
      <c r="AS214" s="100">
        <f>AR214*AS$5</f>
        <v>0</v>
      </c>
      <c r="AU214" s="2"/>
    </row>
    <row r="215" spans="1:46" s="104" customFormat="1" ht="15.75" customHeight="1" hidden="1">
      <c r="A215" s="85">
        <f>A214+1</f>
        <v>209</v>
      </c>
      <c r="B215" s="121" t="s">
        <v>274</v>
      </c>
      <c r="C215" s="51"/>
      <c r="D215" s="51" t="s">
        <v>237</v>
      </c>
      <c r="E215" s="50" t="s">
        <v>74</v>
      </c>
      <c r="F215" s="88" t="str">
        <f>IF(G215&lt;1942,"L",IF(G215&lt;1947,"SM",IF(G215&lt;1957,"M",IF(G215&gt;2002,"J",""))))</f>
        <v>L</v>
      </c>
      <c r="G215" s="87"/>
      <c r="H215" s="89"/>
      <c r="I215" s="89">
        <f>IF(U215&lt;&gt;"",I$5-U215+1,"")</f>
      </c>
      <c r="J215" s="90"/>
      <c r="K215" s="91">
        <f>IF(V215&lt;&gt;"",(K$5-V215+1)*1.5,"")</f>
      </c>
      <c r="L215" s="92">
        <f>X215</f>
        <v>0</v>
      </c>
      <c r="M215" s="93">
        <f>Y215</f>
        <v>0</v>
      </c>
      <c r="N215" s="94">
        <f>AH215</f>
        <v>0</v>
      </c>
      <c r="O215" s="94">
        <f>AI215</f>
        <v>0</v>
      </c>
      <c r="P215" s="93">
        <f>SUM(H215:K215)</f>
        <v>0</v>
      </c>
      <c r="Q215" s="95">
        <f>SUM(H215:K215)+MAX(M215,O215)</f>
        <v>0</v>
      </c>
      <c r="R215" s="96">
        <f>Q215+MAX(S215,T215)</f>
        <v>0</v>
      </c>
      <c r="S215" s="97">
        <f>IF(L215&gt;0,3,0)</f>
        <v>0</v>
      </c>
      <c r="T215" s="97">
        <f>IF(P215&gt;0,3,0)</f>
        <v>0</v>
      </c>
      <c r="U215" s="90"/>
      <c r="V215" s="90"/>
      <c r="W215" s="98">
        <v>0</v>
      </c>
      <c r="X215" s="99"/>
      <c r="Y215" s="100">
        <f>X215*Y$5</f>
        <v>0</v>
      </c>
      <c r="Z215" s="101"/>
      <c r="AA215" s="99"/>
      <c r="AB215" s="90"/>
      <c r="AC215" s="99"/>
      <c r="AD215" s="110"/>
      <c r="AE215" s="99"/>
      <c r="AF215" s="99"/>
      <c r="AG215" s="102"/>
      <c r="AH215" s="103">
        <f>MAX(Z215:AG215)</f>
        <v>0</v>
      </c>
      <c r="AI215" s="100">
        <f>AH215*AI$5</f>
        <v>0</v>
      </c>
      <c r="AJ215" s="101"/>
      <c r="AK215" s="102">
        <f>AA215*AK$3</f>
        <v>0</v>
      </c>
      <c r="AL215" s="102">
        <f>AB215*AL$3</f>
        <v>0</v>
      </c>
      <c r="AM215" s="102">
        <f>AC215*AM$3</f>
        <v>0</v>
      </c>
      <c r="AN215" s="102">
        <f>AD215*AN$3</f>
        <v>0</v>
      </c>
      <c r="AO215" s="102">
        <f>AE215*AO$3</f>
        <v>0</v>
      </c>
      <c r="AP215" s="102">
        <f>AF215*AP$3</f>
        <v>0</v>
      </c>
      <c r="AQ215" s="102">
        <f>AG215*AQ$3</f>
        <v>0</v>
      </c>
      <c r="AR215" s="103">
        <f>MAX(AJ215:AQ215)</f>
        <v>0</v>
      </c>
      <c r="AS215" s="100">
        <f>AR215*AS$5</f>
        <v>0</v>
      </c>
      <c r="AT215" s="108"/>
    </row>
    <row r="216" spans="1:47" s="104" customFormat="1" ht="15.75" customHeight="1" hidden="1">
      <c r="A216" s="85">
        <f>A215+1</f>
        <v>210</v>
      </c>
      <c r="B216" s="86" t="s">
        <v>275</v>
      </c>
      <c r="C216" s="51" t="s">
        <v>45</v>
      </c>
      <c r="D216" s="87" t="s">
        <v>46</v>
      </c>
      <c r="E216" s="87" t="s">
        <v>47</v>
      </c>
      <c r="F216" s="88">
        <f>IF(G216&lt;1942,"L",IF(G216&lt;1947,"SM",IF(G216&lt;1957,"M",IF(G216&gt;2002,"J",""))))</f>
      </c>
      <c r="G216" s="87">
        <v>1966</v>
      </c>
      <c r="H216" s="89"/>
      <c r="I216" s="89">
        <f>IF(U216&lt;&gt;"",I$5-U216+1,"")</f>
      </c>
      <c r="J216" s="90"/>
      <c r="K216" s="91">
        <f>IF(V216&lt;&gt;"",(K$5-V216+1)*1.5,"")</f>
      </c>
      <c r="L216" s="92">
        <f>X216</f>
        <v>0</v>
      </c>
      <c r="M216" s="93">
        <f>Y216</f>
        <v>0</v>
      </c>
      <c r="N216" s="94">
        <f>AH216</f>
        <v>0</v>
      </c>
      <c r="O216" s="94">
        <f>AI216</f>
        <v>0</v>
      </c>
      <c r="P216" s="93">
        <f>SUM(H216:K216)</f>
        <v>0</v>
      </c>
      <c r="Q216" s="95">
        <f>SUM(H216:K216)+MAX(M216,O216)</f>
        <v>0</v>
      </c>
      <c r="R216" s="96">
        <f>Q216+MAX(S216,T216)</f>
        <v>0</v>
      </c>
      <c r="S216" s="97">
        <f>IF(L216&gt;0,3,0)</f>
        <v>0</v>
      </c>
      <c r="T216" s="97">
        <f>IF(P216&gt;0,3,0)</f>
        <v>0</v>
      </c>
      <c r="U216" s="90"/>
      <c r="V216" s="90"/>
      <c r="W216" s="98">
        <v>0</v>
      </c>
      <c r="X216" s="102"/>
      <c r="Y216" s="100">
        <f>X216*Y$5</f>
        <v>0</v>
      </c>
      <c r="Z216" s="101"/>
      <c r="AA216" s="99"/>
      <c r="AB216" s="120"/>
      <c r="AC216" s="99"/>
      <c r="AD216" s="110"/>
      <c r="AE216" s="99"/>
      <c r="AF216" s="99"/>
      <c r="AG216" s="102"/>
      <c r="AH216" s="103">
        <f>MAX(Z216:AG216)</f>
        <v>0</v>
      </c>
      <c r="AI216" s="100">
        <f>AH216*AI$5</f>
        <v>0</v>
      </c>
      <c r="AJ216" s="101"/>
      <c r="AK216" s="102">
        <f>AA216*AK$3</f>
        <v>0</v>
      </c>
      <c r="AL216" s="102">
        <f>AB216*AL$3</f>
        <v>0</v>
      </c>
      <c r="AM216" s="102">
        <f>AC216*AM$3</f>
        <v>0</v>
      </c>
      <c r="AN216" s="102">
        <f>AD216*AN$3</f>
        <v>0</v>
      </c>
      <c r="AO216" s="102">
        <f>AE216*AO$3</f>
        <v>0</v>
      </c>
      <c r="AP216" s="102">
        <f>AF216*AP$3</f>
        <v>0</v>
      </c>
      <c r="AQ216" s="102">
        <f>AG216*AQ$3</f>
        <v>0</v>
      </c>
      <c r="AR216" s="103">
        <f>MAX(AJ216:AQ216)</f>
        <v>0</v>
      </c>
      <c r="AS216" s="100">
        <f>AR216*AS$5</f>
        <v>0</v>
      </c>
      <c r="AU216" s="108"/>
    </row>
    <row r="217" spans="1:45" s="104" customFormat="1" ht="15.75" customHeight="1" hidden="1">
      <c r="A217" s="85">
        <f>A216+1</f>
        <v>211</v>
      </c>
      <c r="B217" s="86" t="s">
        <v>276</v>
      </c>
      <c r="C217" s="51" t="s">
        <v>45</v>
      </c>
      <c r="D217" s="87" t="s">
        <v>46</v>
      </c>
      <c r="E217" s="87" t="s">
        <v>47</v>
      </c>
      <c r="F217" s="88" t="str">
        <f>IF(G217&lt;1942,"L",IF(G217&lt;1947,"SM",IF(G217&lt;1957,"M",IF(G217&gt;2002,"J",""))))</f>
        <v>M</v>
      </c>
      <c r="G217" s="87">
        <v>1953</v>
      </c>
      <c r="H217" s="89"/>
      <c r="I217" s="89">
        <f>IF(U217&lt;&gt;"",I$5-U217+1,"")</f>
      </c>
      <c r="J217" s="90"/>
      <c r="K217" s="91">
        <f>IF(V217&lt;&gt;"",(K$5-V217+1)*1.5,"")</f>
      </c>
      <c r="L217" s="92">
        <f>X217</f>
        <v>0</v>
      </c>
      <c r="M217" s="93">
        <f>Y217</f>
        <v>0</v>
      </c>
      <c r="N217" s="94">
        <f>AH217</f>
        <v>0</v>
      </c>
      <c r="O217" s="94">
        <f>AI217</f>
        <v>0</v>
      </c>
      <c r="P217" s="93">
        <f>SUM(H217:K217)</f>
        <v>0</v>
      </c>
      <c r="Q217" s="95">
        <f>SUM(H217:K217)+MAX(M217,O217)</f>
        <v>0</v>
      </c>
      <c r="R217" s="96">
        <f>Q217+MAX(S217,T217)</f>
        <v>0</v>
      </c>
      <c r="S217" s="97">
        <f>IF(L217&gt;0,3,0)</f>
        <v>0</v>
      </c>
      <c r="T217" s="97">
        <f>IF(P217&gt;0,3,0)</f>
        <v>0</v>
      </c>
      <c r="U217" s="90"/>
      <c r="V217" s="90"/>
      <c r="W217" s="98">
        <v>0</v>
      </c>
      <c r="X217" s="99"/>
      <c r="Y217" s="100">
        <f>X217*Y$5</f>
        <v>0</v>
      </c>
      <c r="Z217" s="101"/>
      <c r="AA217" s="99"/>
      <c r="AB217" s="90"/>
      <c r="AC217" s="99"/>
      <c r="AD217" s="110"/>
      <c r="AE217" s="99"/>
      <c r="AF217" s="99"/>
      <c r="AG217" s="102"/>
      <c r="AH217" s="103">
        <f>MAX(Z217:AG217)</f>
        <v>0</v>
      </c>
      <c r="AI217" s="100">
        <f>AH217*AI$5</f>
        <v>0</v>
      </c>
      <c r="AJ217" s="101"/>
      <c r="AK217" s="102">
        <f>AA217*AK$3</f>
        <v>0</v>
      </c>
      <c r="AL217" s="102">
        <f>AB217*AL$3</f>
        <v>0</v>
      </c>
      <c r="AM217" s="102">
        <f>AC217*AM$3</f>
        <v>0</v>
      </c>
      <c r="AN217" s="102">
        <f>AD217*AN$3</f>
        <v>0</v>
      </c>
      <c r="AO217" s="102">
        <f>AE217*AO$3</f>
        <v>0</v>
      </c>
      <c r="AP217" s="102">
        <f>AF217*AP$3</f>
        <v>0</v>
      </c>
      <c r="AQ217" s="102">
        <f>AG217*AQ$3</f>
        <v>0</v>
      </c>
      <c r="AR217" s="103">
        <f>MAX(AJ217:AQ217)</f>
        <v>0</v>
      </c>
      <c r="AS217" s="100">
        <f>AR217*AS$5</f>
        <v>0</v>
      </c>
    </row>
    <row r="218" spans="1:45" s="104" customFormat="1" ht="15.75" customHeight="1" hidden="1">
      <c r="A218" s="85">
        <f>A217+1</f>
        <v>212</v>
      </c>
      <c r="B218" s="105" t="s">
        <v>277</v>
      </c>
      <c r="C218" s="51" t="s">
        <v>45</v>
      </c>
      <c r="D218" s="87" t="s">
        <v>46</v>
      </c>
      <c r="E218" s="87" t="s">
        <v>47</v>
      </c>
      <c r="F218" s="88">
        <f>IF(G218&lt;1942,"L",IF(G218&lt;1947,"SM",IF(G218&lt;1957,"M",IF(G218&gt;2002,"J",""))))</f>
      </c>
      <c r="G218" s="109">
        <v>1993</v>
      </c>
      <c r="H218" s="89"/>
      <c r="I218" s="89">
        <f>IF(U218&lt;&gt;"",I$5-U218+1,"")</f>
      </c>
      <c r="J218" s="90"/>
      <c r="K218" s="91">
        <f>IF(V218&lt;&gt;"",(K$5-V218+1)*1.5,"")</f>
      </c>
      <c r="L218" s="92">
        <f>X218</f>
        <v>0</v>
      </c>
      <c r="M218" s="93">
        <f>Y218</f>
        <v>0</v>
      </c>
      <c r="N218" s="94">
        <f>AH218</f>
        <v>0</v>
      </c>
      <c r="O218" s="94">
        <f>AI218</f>
        <v>0</v>
      </c>
      <c r="P218" s="93">
        <f>SUM(H218:K218)</f>
        <v>0</v>
      </c>
      <c r="Q218" s="95">
        <f>SUM(H218:K218)+MAX(M218,O218)</f>
        <v>0</v>
      </c>
      <c r="R218" s="96">
        <f>Q218+MAX(S218,T218)</f>
        <v>0</v>
      </c>
      <c r="S218" s="97">
        <f>IF(L218&gt;0,3,0)</f>
        <v>0</v>
      </c>
      <c r="T218" s="97">
        <f>IF(P218&gt;0,3,0)</f>
        <v>0</v>
      </c>
      <c r="U218" s="90"/>
      <c r="V218" s="90"/>
      <c r="W218" s="98">
        <v>0</v>
      </c>
      <c r="X218" s="99"/>
      <c r="Y218" s="100">
        <f>X218*Y$5</f>
        <v>0</v>
      </c>
      <c r="Z218" s="101"/>
      <c r="AA218" s="102"/>
      <c r="AB218" s="90"/>
      <c r="AC218" s="99"/>
      <c r="AD218" s="110"/>
      <c r="AE218" s="99"/>
      <c r="AF218" s="99"/>
      <c r="AG218" s="102"/>
      <c r="AH218" s="103">
        <f>MAX(Z218:AG218)</f>
        <v>0</v>
      </c>
      <c r="AI218" s="100">
        <f>AH218*AI$5</f>
        <v>0</v>
      </c>
      <c r="AJ218" s="101"/>
      <c r="AK218" s="102">
        <f>AA218*AK$3</f>
        <v>0</v>
      </c>
      <c r="AL218" s="102">
        <f>AB218*AL$3</f>
        <v>0</v>
      </c>
      <c r="AM218" s="102">
        <f>AC218*AM$3</f>
        <v>0</v>
      </c>
      <c r="AN218" s="102">
        <f>AD218*AN$3</f>
        <v>0</v>
      </c>
      <c r="AO218" s="102">
        <f>AE218*AO$3</f>
        <v>0</v>
      </c>
      <c r="AP218" s="102">
        <f>AF218*AP$3</f>
        <v>0</v>
      </c>
      <c r="AQ218" s="102">
        <f>AG218*AQ$3</f>
        <v>0</v>
      </c>
      <c r="AR218" s="103">
        <f>MAX(AJ218:AQ218)</f>
        <v>0</v>
      </c>
      <c r="AS218" s="100">
        <f>AR218*AS$5</f>
        <v>0</v>
      </c>
    </row>
    <row r="219" spans="1:45" s="104" customFormat="1" ht="15.75" customHeight="1" hidden="1">
      <c r="A219" s="85">
        <f>A218+1</f>
        <v>213</v>
      </c>
      <c r="B219" s="144" t="s">
        <v>278</v>
      </c>
      <c r="C219" s="51"/>
      <c r="D219" s="51" t="s">
        <v>152</v>
      </c>
      <c r="E219" s="87" t="s">
        <v>47</v>
      </c>
      <c r="F219" s="88" t="str">
        <f>IF(G219&lt;1942,"L",IF(G219&lt;1947,"SM",IF(G219&lt;1957,"M",IF(G219&gt;2002,"J",""))))</f>
        <v>L</v>
      </c>
      <c r="G219" s="87"/>
      <c r="H219" s="89"/>
      <c r="I219" s="89">
        <f>IF(U219&lt;&gt;"",I$5-U219+1,"")</f>
      </c>
      <c r="J219" s="99"/>
      <c r="K219" s="91">
        <f>IF(V219&lt;&gt;"",(K$5-V219+1)*1.5,"")</f>
      </c>
      <c r="L219" s="92">
        <f>X219</f>
        <v>0</v>
      </c>
      <c r="M219" s="93">
        <f>Y219</f>
        <v>0</v>
      </c>
      <c r="N219" s="94">
        <f>AH219</f>
        <v>0</v>
      </c>
      <c r="O219" s="94">
        <f>AI219</f>
        <v>0</v>
      </c>
      <c r="P219" s="93">
        <f>SUM(H219:K219)</f>
        <v>0</v>
      </c>
      <c r="Q219" s="95">
        <f>SUM(H219:K219)+MAX(M219,O219)</f>
        <v>0</v>
      </c>
      <c r="R219" s="96">
        <f>Q219+MAX(S219,T219)</f>
        <v>0</v>
      </c>
      <c r="S219" s="97">
        <f>IF(L219&gt;0,3,0)</f>
        <v>0</v>
      </c>
      <c r="T219" s="97">
        <f>IF(P219&gt;0,3,0)</f>
        <v>0</v>
      </c>
      <c r="U219" s="90"/>
      <c r="V219" s="90"/>
      <c r="W219" s="98">
        <v>0</v>
      </c>
      <c r="X219" s="99"/>
      <c r="Y219" s="100">
        <f>X219*Y$5</f>
        <v>0</v>
      </c>
      <c r="Z219" s="101"/>
      <c r="AA219" s="99"/>
      <c r="AB219" s="99"/>
      <c r="AC219" s="99"/>
      <c r="AD219" s="110"/>
      <c r="AE219" s="99"/>
      <c r="AF219" s="99"/>
      <c r="AG219" s="102"/>
      <c r="AH219" s="103">
        <f>MAX(Z219:AG219)</f>
        <v>0</v>
      </c>
      <c r="AI219" s="100">
        <f>AH219*AI$5</f>
        <v>0</v>
      </c>
      <c r="AJ219" s="101"/>
      <c r="AK219" s="102">
        <f>AA219*AK$3</f>
        <v>0</v>
      </c>
      <c r="AL219" s="102">
        <f>AB219*AL$3</f>
        <v>0</v>
      </c>
      <c r="AM219" s="102">
        <f>AC219*AM$3</f>
        <v>0</v>
      </c>
      <c r="AN219" s="102">
        <f>AD219*AN$3</f>
        <v>0</v>
      </c>
      <c r="AO219" s="102">
        <f>AE219*AO$3</f>
        <v>0</v>
      </c>
      <c r="AP219" s="102">
        <f>AF219*AP$3</f>
        <v>0</v>
      </c>
      <c r="AQ219" s="102">
        <f>AG219*AQ$3</f>
        <v>0</v>
      </c>
      <c r="AR219" s="103">
        <f>MAX(AJ219:AQ219)</f>
        <v>0</v>
      </c>
      <c r="AS219" s="100">
        <f>AR219*AS$5</f>
        <v>0</v>
      </c>
    </row>
    <row r="220" spans="1:53" s="104" customFormat="1" ht="15.75" customHeight="1" hidden="1">
      <c r="A220" s="85">
        <f>A219+1</f>
        <v>214</v>
      </c>
      <c r="B220" s="86" t="s">
        <v>279</v>
      </c>
      <c r="C220" s="51" t="s">
        <v>52</v>
      </c>
      <c r="D220" s="87" t="s">
        <v>46</v>
      </c>
      <c r="E220" s="87" t="s">
        <v>47</v>
      </c>
      <c r="F220" s="88">
        <f>IF(G220&lt;1942,"L",IF(G220&lt;1947,"SM",IF(G220&lt;1957,"M",IF(G220&gt;2002,"J",""))))</f>
      </c>
      <c r="G220" s="87">
        <v>1963</v>
      </c>
      <c r="H220" s="89"/>
      <c r="I220" s="89">
        <f>IF(U220&lt;&gt;"",I$5-U220+1,"")</f>
      </c>
      <c r="J220" s="90"/>
      <c r="K220" s="91"/>
      <c r="L220" s="92">
        <f>X220</f>
        <v>0</v>
      </c>
      <c r="M220" s="93">
        <f>Y220</f>
        <v>0</v>
      </c>
      <c r="N220" s="94">
        <f>AH220</f>
        <v>0</v>
      </c>
      <c r="O220" s="94">
        <f>AI220</f>
        <v>0</v>
      </c>
      <c r="P220" s="93">
        <f>SUM(H220:K220)</f>
        <v>0</v>
      </c>
      <c r="Q220" s="95">
        <f>SUM(H220:K220)+MAX(M220,O220)</f>
        <v>0</v>
      </c>
      <c r="R220" s="96">
        <f>Q220+MAX(S220,T220)</f>
        <v>0</v>
      </c>
      <c r="S220" s="97">
        <f>IF(L220&gt;0,3,0)</f>
        <v>0</v>
      </c>
      <c r="T220" s="97">
        <f>IF(P220&gt;0,3,0)</f>
        <v>0</v>
      </c>
      <c r="U220" s="90"/>
      <c r="V220" s="90"/>
      <c r="W220" s="98">
        <v>0</v>
      </c>
      <c r="X220" s="99"/>
      <c r="Y220" s="100">
        <f>X220*Y$5</f>
        <v>0</v>
      </c>
      <c r="Z220" s="101"/>
      <c r="AA220" s="99"/>
      <c r="AB220" s="90"/>
      <c r="AC220" s="99"/>
      <c r="AD220" s="110"/>
      <c r="AE220" s="99"/>
      <c r="AF220" s="99"/>
      <c r="AG220" s="102"/>
      <c r="AH220" s="103">
        <f>MAX(Z220:AG220)</f>
        <v>0</v>
      </c>
      <c r="AI220" s="100">
        <f>AH220*AI$5</f>
        <v>0</v>
      </c>
      <c r="AJ220" s="101"/>
      <c r="AK220" s="102">
        <f>AA220*AK$3</f>
        <v>0</v>
      </c>
      <c r="AL220" s="102">
        <f>AB220*AL$3</f>
        <v>0</v>
      </c>
      <c r="AM220" s="102">
        <f>AC220*AM$3</f>
        <v>0</v>
      </c>
      <c r="AN220" s="102">
        <f>AD220*AN$3</f>
        <v>0</v>
      </c>
      <c r="AO220" s="102">
        <f>AE220*AO$3</f>
        <v>0</v>
      </c>
      <c r="AP220" s="102">
        <f>AF220*AP$3</f>
        <v>0</v>
      </c>
      <c r="AQ220" s="102">
        <f>AG220*AQ$3</f>
        <v>0</v>
      </c>
      <c r="AR220" s="103">
        <f>MAX(AJ220:AQ220)</f>
        <v>0</v>
      </c>
      <c r="AS220" s="100">
        <f>AR220*AS$5</f>
        <v>0</v>
      </c>
      <c r="AU220" s="2"/>
      <c r="AY220" s="2"/>
      <c r="AZ220" s="2"/>
      <c r="BA220" s="2"/>
    </row>
    <row r="221" spans="1:45" s="104" customFormat="1" ht="15.75" customHeight="1" hidden="1">
      <c r="A221" s="85">
        <f>A220+1</f>
        <v>215</v>
      </c>
      <c r="B221" s="121" t="s">
        <v>280</v>
      </c>
      <c r="C221" s="51" t="s">
        <v>52</v>
      </c>
      <c r="D221" s="87" t="s">
        <v>46</v>
      </c>
      <c r="E221" s="50" t="s">
        <v>74</v>
      </c>
      <c r="F221" s="88">
        <f>IF(G221&lt;1942,"L",IF(G221&lt;1947,"SM",IF(G221&lt;1957,"M",IF(G221&gt;2002,"J",""))))</f>
      </c>
      <c r="G221" s="123">
        <v>1969</v>
      </c>
      <c r="H221" s="89"/>
      <c r="I221" s="89">
        <f>IF(U221&lt;&gt;"",I$5-U221+1,"")</f>
      </c>
      <c r="J221" s="99"/>
      <c r="K221" s="91">
        <f>IF(V221&lt;&gt;"",(K$5-V221+1)*1.5,"")</f>
      </c>
      <c r="L221" s="92">
        <f>X221</f>
        <v>0</v>
      </c>
      <c r="M221" s="93">
        <f>Y221</f>
        <v>0</v>
      </c>
      <c r="N221" s="94">
        <f>AH221</f>
        <v>0</v>
      </c>
      <c r="O221" s="94">
        <f>AI221</f>
        <v>0</v>
      </c>
      <c r="P221" s="93">
        <f>SUM(H221:K221)</f>
        <v>0</v>
      </c>
      <c r="Q221" s="95">
        <f>SUM(H221:K221)+MAX(M221,O221)</f>
        <v>0</v>
      </c>
      <c r="R221" s="96">
        <f>Q221+MAX(S221,T221)</f>
        <v>0</v>
      </c>
      <c r="S221" s="97">
        <f>IF(L221&gt;0,3,0)</f>
        <v>0</v>
      </c>
      <c r="T221" s="97">
        <f>IF(P221&gt;0,3,0)</f>
        <v>0</v>
      </c>
      <c r="U221" s="90"/>
      <c r="V221" s="90"/>
      <c r="W221" s="98">
        <v>0</v>
      </c>
      <c r="X221" s="99"/>
      <c r="Y221" s="100">
        <f>X221*Y$5</f>
        <v>0</v>
      </c>
      <c r="Z221" s="101"/>
      <c r="AA221" s="99"/>
      <c r="AB221" s="90"/>
      <c r="AC221" s="99"/>
      <c r="AD221" s="110"/>
      <c r="AE221" s="99"/>
      <c r="AF221" s="99"/>
      <c r="AG221" s="102"/>
      <c r="AH221" s="103">
        <f>MAX(Z221:AG221)</f>
        <v>0</v>
      </c>
      <c r="AI221" s="100">
        <f>AH221*AI$5</f>
        <v>0</v>
      </c>
      <c r="AJ221" s="101"/>
      <c r="AK221" s="102">
        <f>AA221*AK$3</f>
        <v>0</v>
      </c>
      <c r="AL221" s="102">
        <f>AB221*AL$3</f>
        <v>0</v>
      </c>
      <c r="AM221" s="102">
        <f>AC221*AM$3</f>
        <v>0</v>
      </c>
      <c r="AN221" s="102">
        <f>AD221*AN$3</f>
        <v>0</v>
      </c>
      <c r="AO221" s="102">
        <f>AE221*AO$3</f>
        <v>0</v>
      </c>
      <c r="AP221" s="102">
        <f>AF221*AP$3</f>
        <v>0</v>
      </c>
      <c r="AQ221" s="102">
        <f>AG221*AQ$3</f>
        <v>0</v>
      </c>
      <c r="AR221" s="103">
        <f>MAX(AJ221:AQ221)</f>
        <v>0</v>
      </c>
      <c r="AS221" s="100">
        <f>AR221*AS$5</f>
        <v>0</v>
      </c>
    </row>
    <row r="222" spans="1:46" s="104" customFormat="1" ht="15.75" customHeight="1" hidden="1">
      <c r="A222" s="85">
        <f>A221+1</f>
        <v>216</v>
      </c>
      <c r="B222" s="105" t="s">
        <v>281</v>
      </c>
      <c r="C222" s="51" t="s">
        <v>45</v>
      </c>
      <c r="D222" s="87" t="s">
        <v>46</v>
      </c>
      <c r="E222" s="87" t="s">
        <v>47</v>
      </c>
      <c r="F222" s="88">
        <f>IF(G222&lt;1942,"L",IF(G222&lt;1947,"SM",IF(G222&lt;1957,"M",IF(G222&gt;2002,"J",""))))</f>
      </c>
      <c r="G222" s="87">
        <v>1994</v>
      </c>
      <c r="H222" s="89"/>
      <c r="I222" s="89">
        <f>IF(U222&lt;&gt;"",I$5-U222+1,"")</f>
      </c>
      <c r="J222" s="99"/>
      <c r="K222" s="91">
        <f>IF(V222&lt;&gt;"",(K$5-V222+1)*1.5,"")</f>
      </c>
      <c r="L222" s="92">
        <f>X222</f>
        <v>0</v>
      </c>
      <c r="M222" s="93">
        <f>Y222</f>
        <v>0</v>
      </c>
      <c r="N222" s="94">
        <f>AH222</f>
        <v>0</v>
      </c>
      <c r="O222" s="94">
        <f>AI222</f>
        <v>0</v>
      </c>
      <c r="P222" s="93">
        <f>SUM(H222:K222)</f>
        <v>0</v>
      </c>
      <c r="Q222" s="95">
        <f>SUM(H222:K222)+MAX(M222,O222)</f>
        <v>0</v>
      </c>
      <c r="R222" s="96">
        <f>Q222+MAX(S222,T222)</f>
        <v>0</v>
      </c>
      <c r="S222" s="97">
        <f>IF(L222&gt;0,3,0)</f>
        <v>0</v>
      </c>
      <c r="T222" s="97">
        <f>IF(P222&gt;0,3,0)</f>
        <v>0</v>
      </c>
      <c r="U222" s="90"/>
      <c r="V222" s="90"/>
      <c r="W222" s="98">
        <v>0</v>
      </c>
      <c r="X222" s="99"/>
      <c r="Y222" s="100">
        <f>X222*Y$5</f>
        <v>0</v>
      </c>
      <c r="Z222" s="101"/>
      <c r="AA222" s="99"/>
      <c r="AB222" s="99"/>
      <c r="AC222" s="99"/>
      <c r="AD222" s="110"/>
      <c r="AE222" s="99"/>
      <c r="AF222" s="99"/>
      <c r="AG222" s="102"/>
      <c r="AH222" s="103">
        <f>MAX(Z222:AG222)</f>
        <v>0</v>
      </c>
      <c r="AI222" s="100">
        <f>AH222*AI$5</f>
        <v>0</v>
      </c>
      <c r="AJ222" s="101"/>
      <c r="AK222" s="102">
        <f>AA222*AK$3</f>
        <v>0</v>
      </c>
      <c r="AL222" s="102">
        <f>AB222*AL$3</f>
        <v>0</v>
      </c>
      <c r="AM222" s="102">
        <f>AC222*AM$3</f>
        <v>0</v>
      </c>
      <c r="AN222" s="102">
        <f>AD222*AN$3</f>
        <v>0</v>
      </c>
      <c r="AO222" s="102">
        <f>AE222*AO$3</f>
        <v>0</v>
      </c>
      <c r="AP222" s="102">
        <f>AF222*AP$3</f>
        <v>0</v>
      </c>
      <c r="AQ222" s="102">
        <f>AG222*AQ$3</f>
        <v>0</v>
      </c>
      <c r="AR222" s="103">
        <f>MAX(AJ222:AQ222)</f>
        <v>0</v>
      </c>
      <c r="AS222" s="100">
        <f>AR222*AS$5</f>
        <v>0</v>
      </c>
      <c r="AT222" s="2"/>
    </row>
    <row r="223" spans="1:50" s="104" customFormat="1" ht="15.75" customHeight="1" hidden="1">
      <c r="A223" s="85">
        <f>A222+1</f>
        <v>217</v>
      </c>
      <c r="B223" s="86" t="s">
        <v>282</v>
      </c>
      <c r="C223" s="51" t="s">
        <v>50</v>
      </c>
      <c r="D223" s="87" t="s">
        <v>46</v>
      </c>
      <c r="E223" s="87" t="s">
        <v>47</v>
      </c>
      <c r="F223" s="88">
        <f>IF(G223&lt;1942,"L",IF(G223&lt;1947,"SM",IF(G223&lt;1957,"M",IF(G223&gt;2002,"J",""))))</f>
      </c>
      <c r="G223" s="87">
        <v>1960</v>
      </c>
      <c r="H223" s="89"/>
      <c r="I223" s="89">
        <f>IF(U223&lt;&gt;"",I$5-U223+1,"")</f>
      </c>
      <c r="J223" s="90"/>
      <c r="K223" s="91">
        <f>IF(V223&lt;&gt;"",(K$5-V223+1)*1.5,"")</f>
      </c>
      <c r="L223" s="92">
        <f>X223</f>
        <v>0</v>
      </c>
      <c r="M223" s="93">
        <f>Y223</f>
        <v>0</v>
      </c>
      <c r="N223" s="94">
        <f>AH223</f>
        <v>0</v>
      </c>
      <c r="O223" s="94">
        <f>AI223</f>
        <v>0</v>
      </c>
      <c r="P223" s="93">
        <f>SUM(H223:K223)</f>
        <v>0</v>
      </c>
      <c r="Q223" s="95">
        <f>SUM(H223:K223)+MAX(M223,O223)</f>
        <v>0</v>
      </c>
      <c r="R223" s="96">
        <f>Q223+MAX(S223,T223)</f>
        <v>0</v>
      </c>
      <c r="S223" s="97">
        <f>IF(L223&gt;0,3,0)</f>
        <v>0</v>
      </c>
      <c r="T223" s="97">
        <f>IF(P223&gt;0,3,0)</f>
        <v>0</v>
      </c>
      <c r="U223" s="90"/>
      <c r="V223" s="90"/>
      <c r="W223" s="98">
        <v>0</v>
      </c>
      <c r="X223" s="99">
        <f>IF(W223&gt;0,W$5-W223+1,0)</f>
        <v>0</v>
      </c>
      <c r="Y223" s="100">
        <f>X223*Y$5</f>
        <v>0</v>
      </c>
      <c r="Z223" s="101"/>
      <c r="AA223" s="113"/>
      <c r="AB223" s="90"/>
      <c r="AC223" s="113"/>
      <c r="AD223" s="110"/>
      <c r="AE223" s="113"/>
      <c r="AF223" s="113"/>
      <c r="AG223" s="102"/>
      <c r="AH223" s="103">
        <f>MAX(Z223:AG223)</f>
        <v>0</v>
      </c>
      <c r="AI223" s="100">
        <f>AH223*AI$5</f>
        <v>0</v>
      </c>
      <c r="AJ223" s="101"/>
      <c r="AK223" s="102">
        <f>AA223*AK$3</f>
        <v>0</v>
      </c>
      <c r="AL223" s="102">
        <f>AB223*AL$3</f>
        <v>0</v>
      </c>
      <c r="AM223" s="102">
        <f>AC223*AM$3</f>
        <v>0</v>
      </c>
      <c r="AN223" s="102">
        <f>AD223*AN$3</f>
        <v>0</v>
      </c>
      <c r="AO223" s="102">
        <f>AE223*AO$3</f>
        <v>0</v>
      </c>
      <c r="AP223" s="102">
        <f>AF223*AP$3</f>
        <v>0</v>
      </c>
      <c r="AQ223" s="102">
        <f>AG223*AQ$3</f>
        <v>0</v>
      </c>
      <c r="AR223" s="103">
        <f>MAX(AJ223:AQ223)</f>
        <v>0</v>
      </c>
      <c r="AS223" s="100">
        <f>AR223*AS$5</f>
        <v>0</v>
      </c>
      <c r="AV223" s="108"/>
      <c r="AW223" s="108"/>
      <c r="AX223" s="108"/>
    </row>
    <row r="224" spans="1:50" s="104" customFormat="1" ht="15.75" customHeight="1" hidden="1">
      <c r="A224" s="85">
        <f>A223+1</f>
        <v>218</v>
      </c>
      <c r="B224" s="105" t="s">
        <v>283</v>
      </c>
      <c r="C224" s="51" t="s">
        <v>56</v>
      </c>
      <c r="D224" s="87" t="s">
        <v>46</v>
      </c>
      <c r="E224" s="87" t="s">
        <v>47</v>
      </c>
      <c r="F224" s="88">
        <f>IF(G224&lt;1942,"L",IF(G224&lt;1947,"SM",IF(G224&lt;1957,"M",IF(G224&gt;2002,"J",""))))</f>
      </c>
      <c r="G224" s="87">
        <v>1988</v>
      </c>
      <c r="H224" s="89"/>
      <c r="I224" s="89">
        <f>IF(U224&lt;&gt;"",I$5-U224+1,"")</f>
      </c>
      <c r="J224" s="99"/>
      <c r="K224" s="91">
        <f>IF(V224&lt;&gt;"",(K$5-V224+1)*1.5,"")</f>
      </c>
      <c r="L224" s="92">
        <f>X224</f>
        <v>0</v>
      </c>
      <c r="M224" s="93">
        <f>Y224</f>
        <v>0</v>
      </c>
      <c r="N224" s="94">
        <f>AH224</f>
        <v>0</v>
      </c>
      <c r="O224" s="94">
        <f>AI224</f>
        <v>0</v>
      </c>
      <c r="P224" s="93">
        <f>SUM(H224:K224)</f>
        <v>0</v>
      </c>
      <c r="Q224" s="95">
        <f>SUM(H224:K224)+MAX(M224,O224)</f>
        <v>0</v>
      </c>
      <c r="R224" s="96">
        <f>Q224+MAX(S224,T224)</f>
        <v>0</v>
      </c>
      <c r="S224" s="97">
        <f>IF(L224&gt;0,3,0)</f>
        <v>0</v>
      </c>
      <c r="T224" s="97">
        <f>IF(P224&gt;0,3,0)</f>
        <v>0</v>
      </c>
      <c r="U224" s="90"/>
      <c r="V224" s="90"/>
      <c r="W224" s="98">
        <v>0</v>
      </c>
      <c r="X224" s="99"/>
      <c r="Y224" s="100">
        <f>X224*Y$5</f>
        <v>0</v>
      </c>
      <c r="Z224" s="101"/>
      <c r="AA224" s="99"/>
      <c r="AB224" s="99"/>
      <c r="AC224" s="99"/>
      <c r="AD224" s="110"/>
      <c r="AE224" s="99"/>
      <c r="AF224" s="99"/>
      <c r="AG224" s="102"/>
      <c r="AH224" s="103">
        <f>MAX(Z224:AG224)</f>
        <v>0</v>
      </c>
      <c r="AI224" s="100">
        <f>AH224*AI$5</f>
        <v>0</v>
      </c>
      <c r="AJ224" s="101"/>
      <c r="AK224" s="102">
        <f>AA224*AK$3</f>
        <v>0</v>
      </c>
      <c r="AL224" s="102">
        <f>AB224*AL$3</f>
        <v>0</v>
      </c>
      <c r="AM224" s="102">
        <f>AC224*AM$3</f>
        <v>0</v>
      </c>
      <c r="AN224" s="102">
        <f>AD224*AN$3</f>
        <v>0</v>
      </c>
      <c r="AO224" s="102">
        <f>AE224*AO$3</f>
        <v>0</v>
      </c>
      <c r="AP224" s="102">
        <f>AF224*AP$3</f>
        <v>0</v>
      </c>
      <c r="AQ224" s="102">
        <f>AG224*AQ$3</f>
        <v>0</v>
      </c>
      <c r="AR224" s="103">
        <f>MAX(AJ224:AQ224)</f>
        <v>0</v>
      </c>
      <c r="AS224" s="100">
        <f>AR224*AS$5</f>
        <v>0</v>
      </c>
      <c r="AV224" s="2"/>
      <c r="AW224" s="2"/>
      <c r="AX224" s="2"/>
    </row>
    <row r="225" spans="1:47" s="104" customFormat="1" ht="15.75" customHeight="1" hidden="1">
      <c r="A225" s="85">
        <f>A224+1</f>
        <v>219</v>
      </c>
      <c r="B225" s="86" t="s">
        <v>284</v>
      </c>
      <c r="C225" s="51" t="s">
        <v>50</v>
      </c>
      <c r="D225" s="87" t="s">
        <v>46</v>
      </c>
      <c r="E225" s="87" t="s">
        <v>47</v>
      </c>
      <c r="F225" s="88">
        <f>IF(G225&lt;1943,"L",IF(G225&lt;1948,"SM",IF(G225&lt;1958,"M",IF(G225&gt;2003,"J",""))))</f>
      </c>
      <c r="G225" s="87">
        <v>1960</v>
      </c>
      <c r="H225" s="89"/>
      <c r="I225" s="89">
        <f>IF(U225&lt;&gt;"",I$5-U225+1,"")</f>
      </c>
      <c r="J225" s="90"/>
      <c r="K225" s="91">
        <f>IF(V225&lt;&gt;"",(K$5-V225+1)*1.5,"")</f>
      </c>
      <c r="L225" s="92">
        <f>X225</f>
        <v>0</v>
      </c>
      <c r="M225" s="93">
        <f>Y225</f>
        <v>0</v>
      </c>
      <c r="N225" s="94">
        <f>AH225</f>
        <v>0</v>
      </c>
      <c r="O225" s="94">
        <f>AI225</f>
        <v>0</v>
      </c>
      <c r="P225" s="93">
        <f>SUM(H225:K225)</f>
        <v>0</v>
      </c>
      <c r="Q225" s="95">
        <f>SUM(H225:K225)+MAX(M225,O225)</f>
        <v>0</v>
      </c>
      <c r="R225" s="96">
        <f>Q225+MAX(S225,T225)</f>
        <v>0</v>
      </c>
      <c r="S225" s="97">
        <f>IF(L225&gt;0,3,0)</f>
        <v>0</v>
      </c>
      <c r="T225" s="97">
        <f>IF(P225&gt;0,3,0)</f>
        <v>0</v>
      </c>
      <c r="U225" s="90"/>
      <c r="V225" s="90"/>
      <c r="W225" s="98">
        <v>0</v>
      </c>
      <c r="X225" s="99"/>
      <c r="Y225" s="100">
        <f>X225*Y$5</f>
        <v>0</v>
      </c>
      <c r="Z225" s="101"/>
      <c r="AA225" s="99"/>
      <c r="AB225" s="90"/>
      <c r="AC225" s="99"/>
      <c r="AD225" s="110"/>
      <c r="AE225" s="99"/>
      <c r="AF225" s="99"/>
      <c r="AG225" s="102"/>
      <c r="AH225" s="103">
        <f>MAX(Z225:AG225)</f>
        <v>0</v>
      </c>
      <c r="AI225" s="100">
        <f>AH225*AI$5</f>
        <v>0</v>
      </c>
      <c r="AJ225" s="101"/>
      <c r="AK225" s="102">
        <f>AA225*AK$3</f>
        <v>0</v>
      </c>
      <c r="AL225" s="102">
        <f>AB225*AL$3</f>
        <v>0</v>
      </c>
      <c r="AM225" s="102">
        <f>AC225*AM$3</f>
        <v>0</v>
      </c>
      <c r="AN225" s="102">
        <f>AD225*AN$3</f>
        <v>0</v>
      </c>
      <c r="AO225" s="102">
        <f>AE225*AO$3</f>
        <v>0</v>
      </c>
      <c r="AP225" s="102">
        <f>AF225*AP$3</f>
        <v>0</v>
      </c>
      <c r="AQ225" s="102">
        <f>AG225*AQ$3</f>
        <v>0</v>
      </c>
      <c r="AR225" s="103">
        <f>MAX(AJ225:AQ225)</f>
        <v>0</v>
      </c>
      <c r="AS225" s="100">
        <f>AR225*AS$5</f>
        <v>0</v>
      </c>
      <c r="AU225" s="2"/>
    </row>
    <row r="226" spans="1:45" s="104" customFormat="1" ht="15.75" customHeight="1" hidden="1">
      <c r="A226" s="85">
        <f>A225+1</f>
        <v>220</v>
      </c>
      <c r="B226" s="86" t="s">
        <v>285</v>
      </c>
      <c r="C226" s="51" t="s">
        <v>52</v>
      </c>
      <c r="D226" s="87" t="s">
        <v>46</v>
      </c>
      <c r="E226" s="87" t="s">
        <v>47</v>
      </c>
      <c r="F226" s="88">
        <f>IF(G226&lt;1943,"L",IF(G226&lt;1948,"SM",IF(G226&lt;1958,"M",IF(G226&gt;2003,"J",""))))</f>
      </c>
      <c r="G226" s="111">
        <v>1961</v>
      </c>
      <c r="H226" s="89"/>
      <c r="I226" s="89">
        <f>IF(U226&lt;&gt;"",I$5-U226+1,"")</f>
      </c>
      <c r="J226" s="112"/>
      <c r="K226" s="91">
        <f>IF(V226&lt;&gt;"",(K$5-V226+1)*1.5,"")</f>
      </c>
      <c r="L226" s="92">
        <f>X226</f>
        <v>0</v>
      </c>
      <c r="M226" s="93">
        <f>Y226</f>
        <v>0</v>
      </c>
      <c r="N226" s="94">
        <f>AH226</f>
        <v>0</v>
      </c>
      <c r="O226" s="94">
        <f>AI226</f>
        <v>0</v>
      </c>
      <c r="P226" s="93">
        <f>SUM(H226:K226)</f>
        <v>0</v>
      </c>
      <c r="Q226" s="95">
        <f>SUM(H226:K226)+MAX(M226,O226)</f>
        <v>0</v>
      </c>
      <c r="R226" s="96">
        <f>Q226+MAX(S226,T226)</f>
        <v>0</v>
      </c>
      <c r="S226" s="97">
        <f>IF(L226&gt;0,3,0)</f>
        <v>0</v>
      </c>
      <c r="T226" s="97">
        <f>IF(P226&gt;0,3,0)</f>
        <v>0</v>
      </c>
      <c r="U226" s="90"/>
      <c r="V226" s="90"/>
      <c r="W226" s="98">
        <v>0</v>
      </c>
      <c r="X226" s="99">
        <f>IF(W226&gt;0,W$5-W226+1,0)</f>
        <v>0</v>
      </c>
      <c r="Y226" s="100">
        <f>X226*Y$5</f>
        <v>0</v>
      </c>
      <c r="Z226" s="101"/>
      <c r="AA226" s="99"/>
      <c r="AB226" s="90"/>
      <c r="AC226" s="99"/>
      <c r="AD226" s="110"/>
      <c r="AE226" s="99"/>
      <c r="AF226" s="99"/>
      <c r="AG226" s="102"/>
      <c r="AH226" s="103">
        <f>MAX(Z226:AG226)</f>
        <v>0</v>
      </c>
      <c r="AI226" s="100">
        <f>AH226*AI$5</f>
        <v>0</v>
      </c>
      <c r="AJ226" s="101"/>
      <c r="AK226" s="102">
        <f>AA226*AK$3</f>
        <v>0</v>
      </c>
      <c r="AL226" s="102">
        <f>AB226*AL$3</f>
        <v>0</v>
      </c>
      <c r="AM226" s="102">
        <f>AC226*AM$3</f>
        <v>0</v>
      </c>
      <c r="AN226" s="102">
        <f>AD226*AN$3</f>
        <v>0</v>
      </c>
      <c r="AO226" s="102">
        <f>AE226*AO$3</f>
        <v>0</v>
      </c>
      <c r="AP226" s="102">
        <f>AF226*AP$3</f>
        <v>0</v>
      </c>
      <c r="AQ226" s="102">
        <f>AG226*AQ$3</f>
        <v>0</v>
      </c>
      <c r="AR226" s="103">
        <f>MAX(AJ226:AQ226)</f>
        <v>0</v>
      </c>
      <c r="AS226" s="100">
        <f>AR226*AS$5</f>
        <v>0</v>
      </c>
    </row>
    <row r="227" spans="1:50" s="104" customFormat="1" ht="15.75" customHeight="1" hidden="1">
      <c r="A227" s="85">
        <f>A226+1</f>
        <v>221</v>
      </c>
      <c r="B227" s="86" t="s">
        <v>286</v>
      </c>
      <c r="C227" s="51" t="s">
        <v>52</v>
      </c>
      <c r="D227" s="87" t="s">
        <v>46</v>
      </c>
      <c r="E227" s="87" t="s">
        <v>47</v>
      </c>
      <c r="F227" s="88" t="str">
        <f>IF(G227&lt;1942,"L",IF(G227&lt;1947,"SM",IF(G227&lt;1957,"M",IF(G227&gt;2002,"J",""))))</f>
        <v>M</v>
      </c>
      <c r="G227" s="87">
        <v>1955</v>
      </c>
      <c r="H227" s="89"/>
      <c r="I227" s="89">
        <f>IF(U227&lt;&gt;"",I$5-U227+1,"")</f>
      </c>
      <c r="J227" s="90"/>
      <c r="K227" s="91">
        <f>IF(V227&lt;&gt;"",(K$5-V227+1)*1.5,"")</f>
      </c>
      <c r="L227" s="92">
        <f>X227</f>
        <v>0</v>
      </c>
      <c r="M227" s="93">
        <f>Y227</f>
        <v>0</v>
      </c>
      <c r="N227" s="94">
        <f>AH227</f>
        <v>0</v>
      </c>
      <c r="O227" s="94">
        <f>AI227</f>
        <v>0</v>
      </c>
      <c r="P227" s="93">
        <f>SUM(H227:K227)</f>
        <v>0</v>
      </c>
      <c r="Q227" s="95">
        <f>SUM(H227:K227)+MAX(M227,O227)</f>
        <v>0</v>
      </c>
      <c r="R227" s="96">
        <f>Q227+MAX(S227,T227)</f>
        <v>0</v>
      </c>
      <c r="S227" s="97">
        <f>IF(L227&gt;0,3,0)</f>
        <v>0</v>
      </c>
      <c r="T227" s="97">
        <f>IF(P227&gt;0,3,0)</f>
        <v>0</v>
      </c>
      <c r="U227" s="90"/>
      <c r="V227" s="90"/>
      <c r="W227" s="98">
        <v>0</v>
      </c>
      <c r="X227" s="99"/>
      <c r="Y227" s="100">
        <f>X227*Y$5</f>
        <v>0</v>
      </c>
      <c r="Z227" s="101"/>
      <c r="AA227" s="82"/>
      <c r="AB227" s="90"/>
      <c r="AC227" s="99"/>
      <c r="AD227" s="99"/>
      <c r="AE227" s="99"/>
      <c r="AF227" s="99"/>
      <c r="AG227" s="102"/>
      <c r="AH227" s="103">
        <f>MAX(Z227:AG227)</f>
        <v>0</v>
      </c>
      <c r="AI227" s="100">
        <f>AH227*AI$5</f>
        <v>0</v>
      </c>
      <c r="AJ227" s="101"/>
      <c r="AK227" s="102">
        <f>AA227*AK$3</f>
        <v>0</v>
      </c>
      <c r="AL227" s="102">
        <f>AB227*AL$3</f>
        <v>0</v>
      </c>
      <c r="AM227" s="102">
        <f>AC227*AM$3</f>
        <v>0</v>
      </c>
      <c r="AN227" s="102">
        <f>AD227*AN$3</f>
        <v>0</v>
      </c>
      <c r="AO227" s="102">
        <f>AE227*AO$3</f>
        <v>0</v>
      </c>
      <c r="AP227" s="102">
        <f>AF227*AP$3</f>
        <v>0</v>
      </c>
      <c r="AQ227" s="102">
        <f>AG227*AQ$3</f>
        <v>0</v>
      </c>
      <c r="AR227" s="103">
        <f>MAX(AJ227:AQ227)</f>
        <v>0</v>
      </c>
      <c r="AS227" s="100">
        <f>AR227*AS$5</f>
        <v>0</v>
      </c>
      <c r="AV227" s="2"/>
      <c r="AW227" s="2"/>
      <c r="AX227" s="2"/>
    </row>
    <row r="228" spans="1:50" s="104" customFormat="1" ht="15.75" customHeight="1" hidden="1">
      <c r="A228" s="85">
        <f>A227+1</f>
        <v>222</v>
      </c>
      <c r="B228" s="86" t="s">
        <v>287</v>
      </c>
      <c r="C228" s="51" t="s">
        <v>52</v>
      </c>
      <c r="D228" s="87" t="s">
        <v>46</v>
      </c>
      <c r="E228" s="87" t="s">
        <v>47</v>
      </c>
      <c r="F228" s="88">
        <f>IF(G228&lt;1942,"L",IF(G228&lt;1947,"SM",IF(G228&lt;1957,"M",IF(G228&gt;2002,"J",""))))</f>
      </c>
      <c r="G228" s="87">
        <v>1962</v>
      </c>
      <c r="H228" s="89"/>
      <c r="I228" s="89">
        <f>IF(U228&lt;&gt;"",I$5-U228+1,"")</f>
      </c>
      <c r="J228" s="90"/>
      <c r="K228" s="91">
        <f>IF(V228&lt;&gt;"",(K$5-V228+1)*1.5,"")</f>
      </c>
      <c r="L228" s="92">
        <f>X228</f>
        <v>0</v>
      </c>
      <c r="M228" s="93">
        <f>Y228</f>
        <v>0</v>
      </c>
      <c r="N228" s="94">
        <f>AH228</f>
        <v>0</v>
      </c>
      <c r="O228" s="94">
        <f>AI228</f>
        <v>0</v>
      </c>
      <c r="P228" s="93">
        <f>SUM(H228:K228)</f>
        <v>0</v>
      </c>
      <c r="Q228" s="95">
        <f>SUM(H228:K228)+MAX(M228,O228)</f>
        <v>0</v>
      </c>
      <c r="R228" s="96">
        <f>Q228+MAX(S228,T228)</f>
        <v>0</v>
      </c>
      <c r="S228" s="97">
        <f>IF(L228&gt;0,3,0)</f>
        <v>0</v>
      </c>
      <c r="T228" s="97">
        <f>IF(P228&gt;0,3,0)</f>
        <v>0</v>
      </c>
      <c r="U228" s="90"/>
      <c r="V228" s="90"/>
      <c r="W228" s="98">
        <v>0</v>
      </c>
      <c r="X228" s="99"/>
      <c r="Y228" s="100">
        <f>X228*Y$5</f>
        <v>0</v>
      </c>
      <c r="Z228" s="101"/>
      <c r="AA228" s="99"/>
      <c r="AB228" s="90"/>
      <c r="AC228" s="99"/>
      <c r="AD228" s="99"/>
      <c r="AE228" s="99"/>
      <c r="AF228" s="99"/>
      <c r="AG228" s="102"/>
      <c r="AH228" s="103">
        <f>MAX(Z228:AG228)</f>
        <v>0</v>
      </c>
      <c r="AI228" s="100">
        <f>AH228*AI$5</f>
        <v>0</v>
      </c>
      <c r="AJ228" s="101"/>
      <c r="AK228" s="102">
        <f>AA228*AK$3</f>
        <v>0</v>
      </c>
      <c r="AL228" s="102">
        <f>AB228*AL$3</f>
        <v>0</v>
      </c>
      <c r="AM228" s="102">
        <f>AC228*AM$3</f>
        <v>0</v>
      </c>
      <c r="AN228" s="102">
        <f>AD228*AN$3</f>
        <v>0</v>
      </c>
      <c r="AO228" s="102">
        <f>AE228*AO$3</f>
        <v>0</v>
      </c>
      <c r="AP228" s="102">
        <f>AF228*AP$3</f>
        <v>0</v>
      </c>
      <c r="AQ228" s="102">
        <f>AG228*AQ$3</f>
        <v>0</v>
      </c>
      <c r="AR228" s="103">
        <f>MAX(AJ228:AQ228)</f>
        <v>0</v>
      </c>
      <c r="AS228" s="100">
        <f>AR228*AS$5</f>
        <v>0</v>
      </c>
      <c r="AU228" s="2"/>
      <c r="AV228" s="108"/>
      <c r="AW228" s="108"/>
      <c r="AX228" s="108"/>
    </row>
    <row r="229" spans="1:45" s="104" customFormat="1" ht="15.75" customHeight="1" hidden="1">
      <c r="A229" s="85">
        <f>A228+1</f>
        <v>223</v>
      </c>
      <c r="B229" s="121" t="s">
        <v>288</v>
      </c>
      <c r="C229" s="51" t="s">
        <v>133</v>
      </c>
      <c r="D229" s="51" t="s">
        <v>158</v>
      </c>
      <c r="E229" s="50" t="s">
        <v>74</v>
      </c>
      <c r="F229" s="88" t="str">
        <f>IF(G229&lt;1942,"L",IF(G229&lt;1947,"SM",IF(G229&lt;1957,"M",IF(G229&gt;2002,"J",""))))</f>
        <v>L</v>
      </c>
      <c r="G229" s="87"/>
      <c r="H229" s="89"/>
      <c r="I229" s="89">
        <f>IF(U229&lt;&gt;"",I$5-U229+1,"")</f>
      </c>
      <c r="J229" s="99"/>
      <c r="K229" s="91">
        <f>IF(V229&lt;&gt;"",(K$5-V229+1)*1.5,"")</f>
      </c>
      <c r="L229" s="92">
        <f>X229</f>
        <v>0</v>
      </c>
      <c r="M229" s="93">
        <f>Y229</f>
        <v>0</v>
      </c>
      <c r="N229" s="94">
        <f>AH229</f>
        <v>0</v>
      </c>
      <c r="O229" s="94">
        <f>AI229</f>
        <v>0</v>
      </c>
      <c r="P229" s="93">
        <f>SUM(H229:K229)</f>
        <v>0</v>
      </c>
      <c r="Q229" s="95">
        <f>SUM(H229:K229)+MAX(M229,O229)</f>
        <v>0</v>
      </c>
      <c r="R229" s="96">
        <f>Q229+MAX(S229,T229)</f>
        <v>0</v>
      </c>
      <c r="S229" s="97">
        <f>IF(L229&gt;0,3,0)</f>
        <v>0</v>
      </c>
      <c r="T229" s="97">
        <f>IF(P229&gt;0,3,0)</f>
        <v>0</v>
      </c>
      <c r="U229" s="90"/>
      <c r="V229" s="90"/>
      <c r="W229" s="98">
        <v>0</v>
      </c>
      <c r="X229" s="99"/>
      <c r="Y229" s="100">
        <f>X229*Y$5</f>
        <v>0</v>
      </c>
      <c r="Z229" s="101"/>
      <c r="AA229" s="99"/>
      <c r="AB229" s="90"/>
      <c r="AC229" s="99"/>
      <c r="AD229" s="110"/>
      <c r="AE229" s="99"/>
      <c r="AF229" s="99"/>
      <c r="AG229" s="102"/>
      <c r="AH229" s="103">
        <f>MAX(Z229:AG229)</f>
        <v>0</v>
      </c>
      <c r="AI229" s="100">
        <f>AH229*AI$5</f>
        <v>0</v>
      </c>
      <c r="AJ229" s="101"/>
      <c r="AK229" s="102">
        <f>AA229*AK$3</f>
        <v>0</v>
      </c>
      <c r="AL229" s="102">
        <f>AB229*AL$3</f>
        <v>0</v>
      </c>
      <c r="AM229" s="102">
        <f>AC229*AM$3</f>
        <v>0</v>
      </c>
      <c r="AN229" s="102">
        <f>AD229*AN$3</f>
        <v>0</v>
      </c>
      <c r="AO229" s="102">
        <f>AE229*AO$3</f>
        <v>0</v>
      </c>
      <c r="AP229" s="102">
        <f>AF229*AP$3</f>
        <v>0</v>
      </c>
      <c r="AQ229" s="102">
        <f>AG229*AQ$3</f>
        <v>0</v>
      </c>
      <c r="AR229" s="103">
        <f>MAX(AJ229:AQ229)</f>
        <v>0</v>
      </c>
      <c r="AS229" s="100">
        <f>AR229*AS$5</f>
        <v>0</v>
      </c>
    </row>
    <row r="230" spans="1:45" s="104" customFormat="1" ht="15.75" customHeight="1" hidden="1">
      <c r="A230" s="85">
        <f>A229+1</f>
        <v>224</v>
      </c>
      <c r="B230" s="86" t="s">
        <v>289</v>
      </c>
      <c r="C230" s="51" t="s">
        <v>45</v>
      </c>
      <c r="D230" s="87" t="s">
        <v>46</v>
      </c>
      <c r="E230" s="87" t="s">
        <v>47</v>
      </c>
      <c r="F230" s="88">
        <f>IF(G230&lt;1942,"L",IF(G230&lt;1947,"SM",IF(G230&lt;1957,"M",IF(G230&gt;2002,"J",""))))</f>
      </c>
      <c r="G230" s="87">
        <v>1992</v>
      </c>
      <c r="H230" s="89"/>
      <c r="I230" s="89">
        <f>IF(U230&lt;&gt;"",I$5-U230+1,"")</f>
      </c>
      <c r="J230" s="90"/>
      <c r="K230" s="91">
        <f>IF(V230&lt;&gt;"",(K$5-V230+1)*1.5,"")</f>
      </c>
      <c r="L230" s="92">
        <f>X230</f>
        <v>0</v>
      </c>
      <c r="M230" s="93">
        <f>Y230</f>
        <v>0</v>
      </c>
      <c r="N230" s="94">
        <f>AH230</f>
        <v>0</v>
      </c>
      <c r="O230" s="94">
        <f>AI230</f>
        <v>0</v>
      </c>
      <c r="P230" s="93">
        <f>SUM(H230:K230)</f>
        <v>0</v>
      </c>
      <c r="Q230" s="95">
        <f>SUM(H230:K230)+MAX(M230,O230)</f>
        <v>0</v>
      </c>
      <c r="R230" s="96">
        <f>Q230+MAX(S230,T230)</f>
        <v>0</v>
      </c>
      <c r="S230" s="97">
        <f>IF(L230&gt;0,3,0)</f>
        <v>0</v>
      </c>
      <c r="T230" s="97">
        <f>IF(P230&gt;0,3,0)</f>
        <v>0</v>
      </c>
      <c r="U230" s="90"/>
      <c r="V230" s="90"/>
      <c r="W230" s="98">
        <v>0</v>
      </c>
      <c r="X230" s="102"/>
      <c r="Y230" s="100">
        <f>X230*Y$5</f>
        <v>0</v>
      </c>
      <c r="Z230" s="101"/>
      <c r="AA230" s="99"/>
      <c r="AB230" s="90"/>
      <c r="AC230" s="99"/>
      <c r="AD230" s="110"/>
      <c r="AE230" s="99"/>
      <c r="AF230" s="99"/>
      <c r="AG230" s="102"/>
      <c r="AH230" s="103">
        <f>MAX(Z230:AG230)</f>
        <v>0</v>
      </c>
      <c r="AI230" s="100">
        <f>AH230*AI$5</f>
        <v>0</v>
      </c>
      <c r="AJ230" s="101"/>
      <c r="AK230" s="102">
        <f>AA230*AK$3</f>
        <v>0</v>
      </c>
      <c r="AL230" s="102">
        <f>AB230*AL$3</f>
        <v>0</v>
      </c>
      <c r="AM230" s="102">
        <f>AC230*AM$3</f>
        <v>0</v>
      </c>
      <c r="AN230" s="102">
        <f>AD230*AN$3</f>
        <v>0</v>
      </c>
      <c r="AO230" s="102">
        <f>AE230*AO$3</f>
        <v>0</v>
      </c>
      <c r="AP230" s="102">
        <f>AF230*AP$3</f>
        <v>0</v>
      </c>
      <c r="AQ230" s="102">
        <f>AG230*AQ$3</f>
        <v>0</v>
      </c>
      <c r="AR230" s="103">
        <f>MAX(AJ230:AQ230)</f>
        <v>0</v>
      </c>
      <c r="AS230" s="100">
        <f>AR230*AS$5</f>
        <v>0</v>
      </c>
    </row>
    <row r="231" spans="1:53" s="108" customFormat="1" ht="15.75" customHeight="1" hidden="1">
      <c r="A231" s="85">
        <f>A230+1</f>
        <v>225</v>
      </c>
      <c r="B231" s="86" t="s">
        <v>290</v>
      </c>
      <c r="C231" s="51" t="s">
        <v>52</v>
      </c>
      <c r="D231" s="87" t="s">
        <v>46</v>
      </c>
      <c r="E231" s="87" t="s">
        <v>47</v>
      </c>
      <c r="F231" s="88">
        <f>IF(G231&lt;1942,"L",IF(G231&lt;1947,"SM",IF(G231&lt;1957,"M",IF(G231&gt;2002,"J",""))))</f>
      </c>
      <c r="G231" s="87">
        <v>1967</v>
      </c>
      <c r="H231" s="89"/>
      <c r="I231" s="89">
        <f>IF(U231&lt;&gt;"",I$5-U231+1,"")</f>
      </c>
      <c r="J231" s="90"/>
      <c r="K231" s="91">
        <f>IF(V231&lt;&gt;"",(K$5-V231+1)*1.5,"")</f>
      </c>
      <c r="L231" s="92">
        <f>X231</f>
        <v>0</v>
      </c>
      <c r="M231" s="93">
        <f>Y231</f>
        <v>0</v>
      </c>
      <c r="N231" s="94">
        <f>AH231</f>
        <v>0</v>
      </c>
      <c r="O231" s="94">
        <f>AI231</f>
        <v>0</v>
      </c>
      <c r="P231" s="93">
        <f>SUM(H231:K231)</f>
        <v>0</v>
      </c>
      <c r="Q231" s="95">
        <f>SUM(H231:K231)+MAX(M231,O231)</f>
        <v>0</v>
      </c>
      <c r="R231" s="96">
        <f>Q231+MAX(S231,T231)</f>
        <v>0</v>
      </c>
      <c r="S231" s="97">
        <f>IF(L231&gt;0,3,0)</f>
        <v>0</v>
      </c>
      <c r="T231" s="97">
        <f>IF(P231&gt;0,3,0)</f>
        <v>0</v>
      </c>
      <c r="U231" s="90"/>
      <c r="V231" s="90"/>
      <c r="W231" s="98">
        <v>0</v>
      </c>
      <c r="X231" s="99">
        <f>IF(W231&gt;0,W$5-W231+1,0)</f>
        <v>0</v>
      </c>
      <c r="Y231" s="100">
        <f>X231*Y$5</f>
        <v>0</v>
      </c>
      <c r="Z231" s="101"/>
      <c r="AA231" s="99"/>
      <c r="AB231" s="90"/>
      <c r="AC231" s="99"/>
      <c r="AD231" s="110"/>
      <c r="AE231" s="99"/>
      <c r="AF231" s="99"/>
      <c r="AG231" s="102"/>
      <c r="AH231" s="103">
        <f>MAX(Z231:AG231)</f>
        <v>0</v>
      </c>
      <c r="AI231" s="100">
        <f>AH231*AI$5</f>
        <v>0</v>
      </c>
      <c r="AJ231" s="101"/>
      <c r="AK231" s="102">
        <f>AA231*AK$3</f>
        <v>0</v>
      </c>
      <c r="AL231" s="102">
        <f>AB231*AL$3</f>
        <v>0</v>
      </c>
      <c r="AM231" s="102">
        <f>AC231*AM$3</f>
        <v>0</v>
      </c>
      <c r="AN231" s="102">
        <f>AD231*AN$3</f>
        <v>0</v>
      </c>
      <c r="AO231" s="102">
        <f>AE231*AO$3</f>
        <v>0</v>
      </c>
      <c r="AP231" s="102">
        <f>AF231*AP$3</f>
        <v>0</v>
      </c>
      <c r="AQ231" s="102">
        <f>AG231*AQ$3</f>
        <v>0</v>
      </c>
      <c r="AR231" s="103">
        <f>MAX(AJ231:AQ231)</f>
        <v>0</v>
      </c>
      <c r="AS231" s="100">
        <f>AR231*AS$5</f>
        <v>0</v>
      </c>
      <c r="AT231" s="104"/>
      <c r="AU231" s="104"/>
      <c r="AV231" s="104"/>
      <c r="AW231" s="104"/>
      <c r="AX231" s="104"/>
      <c r="AY231" s="104"/>
      <c r="AZ231" s="104"/>
      <c r="BA231" s="104"/>
    </row>
    <row r="232" spans="1:47" s="104" customFormat="1" ht="15.75" customHeight="1" hidden="1">
      <c r="A232" s="85">
        <f>A230+1</f>
        <v>225</v>
      </c>
      <c r="B232" s="86" t="s">
        <v>291</v>
      </c>
      <c r="C232" s="51" t="s">
        <v>45</v>
      </c>
      <c r="D232" s="87" t="s">
        <v>46</v>
      </c>
      <c r="E232" s="87" t="s">
        <v>47</v>
      </c>
      <c r="F232" s="88" t="str">
        <f>IF(G232&lt;1942,"L",IF(G232&lt;1947,"SM",IF(G232&lt;1957,"M",IF(G232&gt;2002,"J",""))))</f>
        <v>M</v>
      </c>
      <c r="G232" s="87">
        <v>1953</v>
      </c>
      <c r="H232" s="89"/>
      <c r="I232" s="89">
        <f>IF(U232&lt;&gt;"",I$5-U232+1,"")</f>
      </c>
      <c r="J232" s="90"/>
      <c r="K232" s="91">
        <f>IF(V232&lt;&gt;"",(K$5-V232+1)*1.5,"")</f>
      </c>
      <c r="L232" s="92">
        <f>X232</f>
        <v>0</v>
      </c>
      <c r="M232" s="93">
        <f>Y232</f>
        <v>0</v>
      </c>
      <c r="N232" s="94">
        <f>AH232</f>
        <v>0</v>
      </c>
      <c r="O232" s="94">
        <f>AI232</f>
        <v>0</v>
      </c>
      <c r="P232" s="93">
        <f>SUM(H232:K232)</f>
        <v>0</v>
      </c>
      <c r="Q232" s="95">
        <f>SUM(H232:K232)+MAX(M232,O232)</f>
        <v>0</v>
      </c>
      <c r="R232" s="96">
        <f>Q232+MAX(S232,T232)</f>
        <v>0</v>
      </c>
      <c r="S232" s="97">
        <f>IF(L232&gt;0,3,0)</f>
        <v>0</v>
      </c>
      <c r="T232" s="97">
        <f>IF(P232&gt;0,3,0)</f>
        <v>0</v>
      </c>
      <c r="U232" s="90"/>
      <c r="V232" s="90"/>
      <c r="W232" s="98">
        <v>0</v>
      </c>
      <c r="X232" s="99"/>
      <c r="Y232" s="100">
        <f>X232*Y$5</f>
        <v>0</v>
      </c>
      <c r="Z232" s="101"/>
      <c r="AA232" s="99"/>
      <c r="AB232" s="90"/>
      <c r="AC232" s="99"/>
      <c r="AD232" s="110"/>
      <c r="AE232" s="99"/>
      <c r="AF232" s="99"/>
      <c r="AG232" s="102"/>
      <c r="AH232" s="103">
        <f>MAX(Z232:AG232)</f>
        <v>0</v>
      </c>
      <c r="AI232" s="100">
        <f>AH232*AI$5</f>
        <v>0</v>
      </c>
      <c r="AJ232" s="101"/>
      <c r="AK232" s="102">
        <f>AA232*AK$3</f>
        <v>0</v>
      </c>
      <c r="AL232" s="102">
        <f>AB232*AL$3</f>
        <v>0</v>
      </c>
      <c r="AM232" s="102">
        <f>AC232*AM$3</f>
        <v>0</v>
      </c>
      <c r="AN232" s="102">
        <f>AD232*AN$3</f>
        <v>0</v>
      </c>
      <c r="AO232" s="102">
        <f>AE232*AO$3</f>
        <v>0</v>
      </c>
      <c r="AP232" s="102">
        <f>AF232*AP$3</f>
        <v>0</v>
      </c>
      <c r="AQ232" s="102">
        <f>AG232*AQ$3</f>
        <v>0</v>
      </c>
      <c r="AR232" s="103">
        <f>MAX(AJ232:AQ232)</f>
        <v>0</v>
      </c>
      <c r="AS232" s="100">
        <f>AR232*AS$5</f>
        <v>0</v>
      </c>
      <c r="AT232" s="108"/>
      <c r="AU232" s="2"/>
    </row>
    <row r="233" spans="1:47" s="104" customFormat="1" ht="15.75" customHeight="1" hidden="1">
      <c r="A233" s="85">
        <f>A231+1</f>
        <v>226</v>
      </c>
      <c r="B233" s="86" t="s">
        <v>292</v>
      </c>
      <c r="C233" s="51" t="s">
        <v>65</v>
      </c>
      <c r="D233" s="87" t="s">
        <v>46</v>
      </c>
      <c r="E233" s="87" t="s">
        <v>47</v>
      </c>
      <c r="F233" s="88" t="str">
        <f>IF(G233&lt;1943,"L",IF(G233&lt;1948,"SM",IF(G233&lt;1958,"M",IF(G233&gt;2003,"J",""))))</f>
        <v>M</v>
      </c>
      <c r="G233" s="87">
        <v>1952</v>
      </c>
      <c r="H233" s="89"/>
      <c r="I233" s="89">
        <f>IF(U233&lt;&gt;"",I$5-U233+1,"")</f>
      </c>
      <c r="J233" s="90"/>
      <c r="K233" s="91">
        <f>IF(V233&lt;&gt;"",(K$5-V233+1)*1.5,"")</f>
      </c>
      <c r="L233" s="92">
        <f>X233</f>
        <v>0</v>
      </c>
      <c r="M233" s="93">
        <f>Y233</f>
        <v>0</v>
      </c>
      <c r="N233" s="94">
        <f>AH233</f>
        <v>0</v>
      </c>
      <c r="O233" s="94">
        <f>AI233</f>
        <v>0</v>
      </c>
      <c r="P233" s="93">
        <f>SUM(H233:K233)</f>
        <v>0</v>
      </c>
      <c r="Q233" s="95">
        <f>SUM(H233:K233)+MAX(M233,O233)</f>
        <v>0</v>
      </c>
      <c r="R233" s="96">
        <f>Q233+MAX(S233,T233)</f>
        <v>0</v>
      </c>
      <c r="S233" s="97">
        <f>IF(L233&gt;0,3,0)</f>
        <v>0</v>
      </c>
      <c r="T233" s="97">
        <f>IF(P233&gt;0,3,0)</f>
        <v>0</v>
      </c>
      <c r="U233" s="90"/>
      <c r="V233" s="90"/>
      <c r="W233" s="98">
        <v>0</v>
      </c>
      <c r="X233" s="99">
        <f>IF(W233&gt;0,W$5-W233+1,0)</f>
        <v>0</v>
      </c>
      <c r="Y233" s="100">
        <f>X233*Y$5</f>
        <v>0</v>
      </c>
      <c r="Z233" s="101"/>
      <c r="AA233" s="99"/>
      <c r="AB233" s="90"/>
      <c r="AC233" s="99"/>
      <c r="AD233" s="110"/>
      <c r="AE233" s="99"/>
      <c r="AF233" s="99"/>
      <c r="AG233" s="102"/>
      <c r="AH233" s="103">
        <f>MAX(Z233:AG233)</f>
        <v>0</v>
      </c>
      <c r="AI233" s="100">
        <f>AH233*AI$5</f>
        <v>0</v>
      </c>
      <c r="AJ233" s="101"/>
      <c r="AK233" s="102">
        <f>AA233*AK$3</f>
        <v>0</v>
      </c>
      <c r="AL233" s="102">
        <f>AB233*AL$3</f>
        <v>0</v>
      </c>
      <c r="AM233" s="102">
        <f>AC233*AM$3</f>
        <v>0</v>
      </c>
      <c r="AN233" s="102">
        <f>AD233*AN$3</f>
        <v>0</v>
      </c>
      <c r="AO233" s="102">
        <f>AE233*AO$3</f>
        <v>0</v>
      </c>
      <c r="AP233" s="102">
        <f>AF233*AP$3</f>
        <v>0</v>
      </c>
      <c r="AQ233" s="102">
        <f>AG233*AQ$3</f>
        <v>0</v>
      </c>
      <c r="AR233" s="103">
        <f>MAX(AJ233:AQ233)</f>
        <v>0</v>
      </c>
      <c r="AS233" s="100">
        <f>AR233*AS$5</f>
        <v>0</v>
      </c>
      <c r="AT233" s="2"/>
      <c r="AU233" s="2"/>
    </row>
    <row r="234" spans="1:50" s="104" customFormat="1" ht="15.75" customHeight="1" hidden="1">
      <c r="A234" s="85">
        <f>A233+1</f>
        <v>227</v>
      </c>
      <c r="B234" s="127" t="s">
        <v>293</v>
      </c>
      <c r="C234" s="51"/>
      <c r="D234" s="51" t="s">
        <v>152</v>
      </c>
      <c r="E234" s="87" t="s">
        <v>47</v>
      </c>
      <c r="F234" s="88" t="str">
        <f>IF(G234&lt;1942,"L",IF(G234&lt;1947,"SM",IF(G234&lt;1957,"M",IF(G234&gt;2002,"J",""))))</f>
        <v>L</v>
      </c>
      <c r="G234" s="87"/>
      <c r="H234" s="89"/>
      <c r="I234" s="89">
        <f>IF(U234&lt;&gt;"",I$5-U234+1,"")</f>
      </c>
      <c r="J234" s="99"/>
      <c r="K234" s="91">
        <f>IF(V234&lt;&gt;"",(K$5-V234+1)*1.5,"")</f>
      </c>
      <c r="L234" s="92">
        <f>X234</f>
        <v>0</v>
      </c>
      <c r="M234" s="93">
        <f>Y234</f>
        <v>0</v>
      </c>
      <c r="N234" s="94">
        <f>AH234</f>
        <v>0</v>
      </c>
      <c r="O234" s="94">
        <f>AI234</f>
        <v>0</v>
      </c>
      <c r="P234" s="93">
        <f>SUM(H234:K234)</f>
        <v>0</v>
      </c>
      <c r="Q234" s="95">
        <f>SUM(H234:K234)+MAX(M234,O234)</f>
        <v>0</v>
      </c>
      <c r="R234" s="96">
        <f>Q234+MAX(S234,T234)</f>
        <v>0</v>
      </c>
      <c r="S234" s="97">
        <f>IF(L234&gt;0,3,0)</f>
        <v>0</v>
      </c>
      <c r="T234" s="97">
        <f>IF(P234&gt;0,3,0)</f>
        <v>0</v>
      </c>
      <c r="U234" s="90"/>
      <c r="V234" s="90"/>
      <c r="W234" s="98">
        <v>0</v>
      </c>
      <c r="X234" s="99"/>
      <c r="Y234" s="100">
        <f>X234*Y$5</f>
        <v>0</v>
      </c>
      <c r="Z234" s="101"/>
      <c r="AA234" s="99"/>
      <c r="AB234" s="99"/>
      <c r="AC234" s="99"/>
      <c r="AD234" s="110"/>
      <c r="AE234" s="99"/>
      <c r="AF234" s="99"/>
      <c r="AG234" s="102"/>
      <c r="AH234" s="103">
        <f>MAX(Z234:AG234)</f>
        <v>0</v>
      </c>
      <c r="AI234" s="100">
        <f>AH234*AI$5</f>
        <v>0</v>
      </c>
      <c r="AJ234" s="101"/>
      <c r="AK234" s="102">
        <f>AA234*AK$3</f>
        <v>0</v>
      </c>
      <c r="AL234" s="102">
        <f>AB234*AL$3</f>
        <v>0</v>
      </c>
      <c r="AM234" s="102">
        <f>AC234*AM$3</f>
        <v>0</v>
      </c>
      <c r="AN234" s="102">
        <f>AD234*AN$3</f>
        <v>0</v>
      </c>
      <c r="AO234" s="102">
        <f>AE234*AO$3</f>
        <v>0</v>
      </c>
      <c r="AP234" s="102">
        <f>AF234*AP$3</f>
        <v>0</v>
      </c>
      <c r="AQ234" s="102">
        <f>AG234*AQ$3</f>
        <v>0</v>
      </c>
      <c r="AR234" s="103">
        <f>MAX(AJ234:AQ234)</f>
        <v>0</v>
      </c>
      <c r="AS234" s="100">
        <f>AR234*AS$5</f>
        <v>0</v>
      </c>
      <c r="AU234" s="2"/>
      <c r="AV234" s="2"/>
      <c r="AW234" s="2"/>
      <c r="AX234" s="2"/>
    </row>
    <row r="235" spans="1:45" s="104" customFormat="1" ht="15.75" customHeight="1" hidden="1">
      <c r="A235" s="85">
        <f>A234+1</f>
        <v>228</v>
      </c>
      <c r="B235" s="86" t="s">
        <v>294</v>
      </c>
      <c r="C235" s="51" t="s">
        <v>52</v>
      </c>
      <c r="D235" s="87" t="s">
        <v>46</v>
      </c>
      <c r="E235" s="87" t="s">
        <v>47</v>
      </c>
      <c r="F235" s="88" t="str">
        <f>IF(G235&lt;1942,"L",IF(G235&lt;1947,"SM",IF(G235&lt;1957,"M",IF(G235&gt;2002,"J",""))))</f>
        <v>M</v>
      </c>
      <c r="G235" s="111">
        <v>1947</v>
      </c>
      <c r="H235" s="89"/>
      <c r="I235" s="89">
        <f>IF(U235&lt;&gt;"",I$5-U235+1,"")</f>
      </c>
      <c r="J235" s="112"/>
      <c r="K235" s="91">
        <f>IF(V235&lt;&gt;"",(K$5-V235+1)*1.5,"")</f>
      </c>
      <c r="L235" s="92">
        <f>X235</f>
        <v>0</v>
      </c>
      <c r="M235" s="93">
        <f>Y235</f>
        <v>0</v>
      </c>
      <c r="N235" s="94">
        <f>AH235</f>
        <v>0</v>
      </c>
      <c r="O235" s="94">
        <f>AI235</f>
        <v>0</v>
      </c>
      <c r="P235" s="93">
        <f>SUM(H235:K235)</f>
        <v>0</v>
      </c>
      <c r="Q235" s="95">
        <f>SUM(H235:K235)+MAX(M235,O235)</f>
        <v>0</v>
      </c>
      <c r="R235" s="96">
        <f>Q235+MAX(S235,T235)</f>
        <v>0</v>
      </c>
      <c r="S235" s="97">
        <f>IF(L235&gt;0,3,0)</f>
        <v>0</v>
      </c>
      <c r="T235" s="97">
        <f>IF(P235&gt;0,3,0)</f>
        <v>0</v>
      </c>
      <c r="U235" s="90"/>
      <c r="V235" s="90"/>
      <c r="W235" s="98">
        <v>0</v>
      </c>
      <c r="X235" s="99"/>
      <c r="Y235" s="100">
        <f>X235*Y$5</f>
        <v>0</v>
      </c>
      <c r="Z235" s="101"/>
      <c r="AA235" s="99"/>
      <c r="AB235" s="90"/>
      <c r="AC235" s="99"/>
      <c r="AD235" s="110"/>
      <c r="AE235" s="99"/>
      <c r="AF235" s="99"/>
      <c r="AG235" s="102"/>
      <c r="AH235" s="103">
        <f>MAX(Z235:AG235)</f>
        <v>0</v>
      </c>
      <c r="AI235" s="100">
        <f>AH235*AI$5</f>
        <v>0</v>
      </c>
      <c r="AJ235" s="101"/>
      <c r="AK235" s="102">
        <f>AA235*AK$3</f>
        <v>0</v>
      </c>
      <c r="AL235" s="102">
        <f>AB235*AL$3</f>
        <v>0</v>
      </c>
      <c r="AM235" s="102">
        <f>AC235*AM$3</f>
        <v>0</v>
      </c>
      <c r="AN235" s="102">
        <f>AD235*AN$3</f>
        <v>0</v>
      </c>
      <c r="AO235" s="102">
        <f>AE235*AO$3</f>
        <v>0</v>
      </c>
      <c r="AP235" s="102">
        <f>AF235*AP$3</f>
        <v>0</v>
      </c>
      <c r="AQ235" s="102">
        <f>AG235*AQ$3</f>
        <v>0</v>
      </c>
      <c r="AR235" s="103">
        <f>MAX(AJ235:AQ235)</f>
        <v>0</v>
      </c>
      <c r="AS235" s="100">
        <f>AR235*AS$5</f>
        <v>0</v>
      </c>
    </row>
    <row r="236" spans="1:47" s="104" customFormat="1" ht="15.75" customHeight="1" hidden="1">
      <c r="A236" s="85">
        <f>A235+1</f>
        <v>229</v>
      </c>
      <c r="B236" s="86" t="s">
        <v>295</v>
      </c>
      <c r="C236" s="51" t="s">
        <v>9</v>
      </c>
      <c r="D236" s="87" t="s">
        <v>46</v>
      </c>
      <c r="E236" s="87" t="s">
        <v>47</v>
      </c>
      <c r="F236" s="88" t="str">
        <f>IF(G236&lt;1942,"L",IF(G236&lt;1947,"SM",IF(G236&lt;1957,"M",IF(G236&gt;2002,"J",""))))</f>
        <v>M</v>
      </c>
      <c r="G236" s="87">
        <v>1952</v>
      </c>
      <c r="H236" s="89"/>
      <c r="I236" s="89">
        <f>IF(U236&lt;&gt;"",I$5-U236+1,"")</f>
      </c>
      <c r="J236" s="90"/>
      <c r="K236" s="91">
        <f>IF(V236&lt;&gt;"",(K$5-V236+1)*1.5,"")</f>
      </c>
      <c r="L236" s="92">
        <f>X236</f>
        <v>0</v>
      </c>
      <c r="M236" s="93">
        <f>Y236</f>
        <v>0</v>
      </c>
      <c r="N236" s="94">
        <f>AH236</f>
        <v>0</v>
      </c>
      <c r="O236" s="94">
        <f>AI236</f>
        <v>0</v>
      </c>
      <c r="P236" s="93">
        <f>SUM(H236:K236)</f>
        <v>0</v>
      </c>
      <c r="Q236" s="95">
        <f>SUM(H236:K236)+MAX(M236,O236)</f>
        <v>0</v>
      </c>
      <c r="R236" s="96">
        <f>Q236+MAX(S236,T236)</f>
        <v>0</v>
      </c>
      <c r="S236" s="97">
        <f>IF(L236&gt;0,3,0)</f>
        <v>0</v>
      </c>
      <c r="T236" s="97">
        <f>IF(P236&gt;0,3,0)</f>
        <v>0</v>
      </c>
      <c r="U236" s="90"/>
      <c r="V236" s="90"/>
      <c r="W236" s="98">
        <v>0</v>
      </c>
      <c r="X236" s="99">
        <f>IF(W236&gt;0,W$5-W236+1,0)</f>
        <v>0</v>
      </c>
      <c r="Y236" s="100">
        <f>X236*Y$5</f>
        <v>0</v>
      </c>
      <c r="Z236" s="101"/>
      <c r="AA236" s="99"/>
      <c r="AB236" s="90"/>
      <c r="AC236" s="99"/>
      <c r="AD236" s="110"/>
      <c r="AE236" s="99"/>
      <c r="AF236" s="99"/>
      <c r="AG236" s="102"/>
      <c r="AH236" s="103">
        <f>MAX(Z236:AG236)</f>
        <v>0</v>
      </c>
      <c r="AI236" s="100">
        <f>AH236*AI$5</f>
        <v>0</v>
      </c>
      <c r="AJ236" s="101"/>
      <c r="AK236" s="102">
        <f>AA236*AK$3</f>
        <v>0</v>
      </c>
      <c r="AL236" s="102">
        <f>AB236*AL$3</f>
        <v>0</v>
      </c>
      <c r="AM236" s="102">
        <f>AC236*AM$3</f>
        <v>0</v>
      </c>
      <c r="AN236" s="102">
        <f>AD236*AN$3</f>
        <v>0</v>
      </c>
      <c r="AO236" s="102">
        <f>AE236*AO$3</f>
        <v>0</v>
      </c>
      <c r="AP236" s="102">
        <f>AF236*AP$3</f>
        <v>0</v>
      </c>
      <c r="AQ236" s="102">
        <f>AG236*AQ$3</f>
        <v>0</v>
      </c>
      <c r="AR236" s="103">
        <f>MAX(AJ236:AQ236)</f>
        <v>0</v>
      </c>
      <c r="AS236" s="100">
        <f>AR236*AS$5</f>
        <v>0</v>
      </c>
      <c r="AT236" s="2"/>
      <c r="AU236" s="2"/>
    </row>
    <row r="237" spans="1:45" s="104" customFormat="1" ht="15.75" customHeight="1" hidden="1">
      <c r="A237" s="85">
        <f>A236+1</f>
        <v>230</v>
      </c>
      <c r="B237" s="105" t="s">
        <v>296</v>
      </c>
      <c r="C237" s="51" t="s">
        <v>45</v>
      </c>
      <c r="D237" s="87" t="s">
        <v>46</v>
      </c>
      <c r="E237" s="87" t="s">
        <v>47</v>
      </c>
      <c r="F237" s="88" t="str">
        <f>IF(G237&lt;1942,"L",IF(G237&lt;1947,"SM",IF(G237&lt;1957,"M",IF(G237&gt;2002,"J",""))))</f>
        <v>M</v>
      </c>
      <c r="G237" s="87">
        <v>1953</v>
      </c>
      <c r="H237" s="89"/>
      <c r="I237" s="89">
        <f>IF(U237&lt;&gt;"",I$5-U237+1,"")</f>
      </c>
      <c r="J237" s="90"/>
      <c r="K237" s="90">
        <f>IF(V237&lt;&gt;"",(K$5-V237+1)*1.5,"")</f>
      </c>
      <c r="L237" s="92">
        <f>X237</f>
        <v>0</v>
      </c>
      <c r="M237" s="93">
        <f>Y237</f>
        <v>0</v>
      </c>
      <c r="N237" s="94">
        <f>AH237</f>
        <v>0</v>
      </c>
      <c r="O237" s="94">
        <f>AI237</f>
        <v>0</v>
      </c>
      <c r="P237" s="93">
        <f>SUM(H237:K237)</f>
        <v>0</v>
      </c>
      <c r="Q237" s="95">
        <f>SUM(H237:K237)+MAX(M237,O237)</f>
        <v>0</v>
      </c>
      <c r="R237" s="96">
        <f>Q237+MAX(S237,T237)</f>
        <v>0</v>
      </c>
      <c r="S237" s="97">
        <f>IF(L237&gt;0,3,0)</f>
        <v>0</v>
      </c>
      <c r="T237" s="97">
        <f>IF(P237&gt;0,3,0)</f>
        <v>0</v>
      </c>
      <c r="U237" s="90"/>
      <c r="V237" s="90"/>
      <c r="W237" s="98">
        <v>0</v>
      </c>
      <c r="X237" s="99"/>
      <c r="Y237" s="100">
        <f>X237*Y$5</f>
        <v>0</v>
      </c>
      <c r="Z237" s="101"/>
      <c r="AA237" s="99"/>
      <c r="AB237" s="90"/>
      <c r="AC237" s="99"/>
      <c r="AD237" s="110"/>
      <c r="AE237" s="99"/>
      <c r="AF237" s="99"/>
      <c r="AG237" s="102"/>
      <c r="AH237" s="103">
        <f>MAX(Z237:AG237)</f>
        <v>0</v>
      </c>
      <c r="AI237" s="100">
        <f>AH237*AI$5</f>
        <v>0</v>
      </c>
      <c r="AJ237" s="101"/>
      <c r="AK237" s="102">
        <f>AA237*AK$3</f>
        <v>0</v>
      </c>
      <c r="AL237" s="102">
        <f>AB237*AL$3</f>
        <v>0</v>
      </c>
      <c r="AM237" s="102">
        <f>AC237*AM$3</f>
        <v>0</v>
      </c>
      <c r="AN237" s="102">
        <f>AD237*AN$3</f>
        <v>0</v>
      </c>
      <c r="AO237" s="102">
        <f>AE237*AO$3</f>
        <v>0</v>
      </c>
      <c r="AP237" s="102">
        <f>AF237*AP$3</f>
        <v>0</v>
      </c>
      <c r="AQ237" s="102">
        <f>AG237*AQ$3</f>
        <v>0</v>
      </c>
      <c r="AR237" s="103">
        <f>MAX(AJ237:AQ237)</f>
        <v>0</v>
      </c>
      <c r="AS237" s="100">
        <f>AR237*AS$5</f>
        <v>0</v>
      </c>
    </row>
    <row r="238" spans="1:45" s="104" customFormat="1" ht="15.75" customHeight="1" hidden="1">
      <c r="A238" s="85">
        <f>A237+1</f>
        <v>231</v>
      </c>
      <c r="B238" s="86" t="s">
        <v>297</v>
      </c>
      <c r="C238" s="51" t="s">
        <v>52</v>
      </c>
      <c r="D238" s="87" t="s">
        <v>46</v>
      </c>
      <c r="E238" s="87" t="s">
        <v>47</v>
      </c>
      <c r="F238" s="88">
        <f>IF(G238&lt;1942,"L",IF(G238&lt;1947,"SM",IF(G238&lt;1957,"M",IF(G238&gt;2002,"J",""))))</f>
      </c>
      <c r="G238" s="87">
        <v>1959</v>
      </c>
      <c r="H238" s="89"/>
      <c r="I238" s="89">
        <f>IF(U238&lt;&gt;"",I$5-U238+1,"")</f>
      </c>
      <c r="J238" s="90"/>
      <c r="K238" s="91">
        <f>IF(V238&lt;&gt;"",(K$5-V238+1)*1.5,"")</f>
      </c>
      <c r="L238" s="92">
        <f>X238</f>
        <v>0</v>
      </c>
      <c r="M238" s="93">
        <f>Y238</f>
        <v>0</v>
      </c>
      <c r="N238" s="94">
        <f>AH238</f>
        <v>0</v>
      </c>
      <c r="O238" s="94">
        <f>AI238</f>
        <v>0</v>
      </c>
      <c r="P238" s="93">
        <f>SUM(H238:K238)</f>
        <v>0</v>
      </c>
      <c r="Q238" s="95">
        <f>SUM(H238:K238)+MAX(M238,O238)</f>
        <v>0</v>
      </c>
      <c r="R238" s="96">
        <f>Q238+MAX(S238,T238)</f>
        <v>0</v>
      </c>
      <c r="S238" s="97">
        <f>IF(L238&gt;0,3,0)</f>
        <v>0</v>
      </c>
      <c r="T238" s="97">
        <f>IF(P238&gt;0,3,0)</f>
        <v>0</v>
      </c>
      <c r="U238" s="90"/>
      <c r="V238" s="90"/>
      <c r="W238" s="98">
        <v>0</v>
      </c>
      <c r="X238" s="99"/>
      <c r="Y238" s="100">
        <f>X238*Y$5</f>
        <v>0</v>
      </c>
      <c r="Z238" s="101"/>
      <c r="AA238" s="99"/>
      <c r="AB238" s="90"/>
      <c r="AC238" s="99"/>
      <c r="AD238" s="110"/>
      <c r="AE238" s="99"/>
      <c r="AF238" s="99"/>
      <c r="AG238" s="102"/>
      <c r="AH238" s="103">
        <f>MAX(Z238:AG238)</f>
        <v>0</v>
      </c>
      <c r="AI238" s="100">
        <f>AH238*AI$5</f>
        <v>0</v>
      </c>
      <c r="AJ238" s="101"/>
      <c r="AK238" s="102">
        <f>AA238*AK$3</f>
        <v>0</v>
      </c>
      <c r="AL238" s="102">
        <f>AB238*AL$3</f>
        <v>0</v>
      </c>
      <c r="AM238" s="102">
        <f>AC238*AM$3</f>
        <v>0</v>
      </c>
      <c r="AN238" s="102">
        <f>AD238*AN$3</f>
        <v>0</v>
      </c>
      <c r="AO238" s="102">
        <f>AE238*AO$3</f>
        <v>0</v>
      </c>
      <c r="AP238" s="102">
        <f>AF238*AP$3</f>
        <v>0</v>
      </c>
      <c r="AQ238" s="102">
        <f>AG238*AQ$3</f>
        <v>0</v>
      </c>
      <c r="AR238" s="103">
        <f>MAX(AJ238:AQ238)</f>
        <v>0</v>
      </c>
      <c r="AS238" s="100">
        <f>AR238*AS$5</f>
        <v>0</v>
      </c>
    </row>
    <row r="239" spans="1:50" s="108" customFormat="1" ht="15.75" customHeight="1" hidden="1">
      <c r="A239" s="85">
        <f>A238+1</f>
        <v>232</v>
      </c>
      <c r="B239" s="86" t="s">
        <v>298</v>
      </c>
      <c r="C239" s="51" t="s">
        <v>9</v>
      </c>
      <c r="D239" s="87" t="s">
        <v>46</v>
      </c>
      <c r="E239" s="87" t="s">
        <v>47</v>
      </c>
      <c r="F239" s="88" t="str">
        <f>IF(G239&lt;1943,"L",IF(G239&lt;1948,"SM",IF(G239&lt;1958,"M",IF(G239&gt;2003,"J",""))))</f>
        <v>M</v>
      </c>
      <c r="G239" s="87">
        <v>1955</v>
      </c>
      <c r="H239" s="89"/>
      <c r="I239" s="89">
        <f>IF(U239&lt;&gt;"",I$5-U239+1,"")</f>
      </c>
      <c r="J239" s="90"/>
      <c r="K239" s="91">
        <f>IF(V239&lt;&gt;"",(K$5-V239+1)*1.5,"")</f>
      </c>
      <c r="L239" s="92">
        <f>X239</f>
        <v>0</v>
      </c>
      <c r="M239" s="93">
        <f>Y239</f>
        <v>0</v>
      </c>
      <c r="N239" s="94">
        <f>AH239</f>
        <v>0</v>
      </c>
      <c r="O239" s="94">
        <f>AI239</f>
        <v>0</v>
      </c>
      <c r="P239" s="93">
        <f>SUM(H239:K239)</f>
        <v>0</v>
      </c>
      <c r="Q239" s="95">
        <f>SUM(H239:K239)+MAX(M239,O239)</f>
        <v>0</v>
      </c>
      <c r="R239" s="96">
        <f>Q239+MAX(S239,T239)</f>
        <v>0</v>
      </c>
      <c r="S239" s="97">
        <f>IF(L239&gt;0,3,0)</f>
        <v>0</v>
      </c>
      <c r="T239" s="97">
        <f>IF(P239&gt;0,3,0)</f>
        <v>0</v>
      </c>
      <c r="U239" s="90"/>
      <c r="V239" s="90"/>
      <c r="W239" s="98">
        <v>0</v>
      </c>
      <c r="X239" s="99">
        <f>IF(W239&gt;0,W$5-W239+1,0)</f>
        <v>0</v>
      </c>
      <c r="Y239" s="100">
        <f>X239*Y$5</f>
        <v>0</v>
      </c>
      <c r="Z239" s="101"/>
      <c r="AA239" s="99"/>
      <c r="AB239" s="90"/>
      <c r="AC239" s="99"/>
      <c r="AD239" s="99"/>
      <c r="AE239" s="99"/>
      <c r="AF239" s="99"/>
      <c r="AG239" s="102"/>
      <c r="AH239" s="103">
        <f>MAX(Z239:AG239)</f>
        <v>0</v>
      </c>
      <c r="AI239" s="100">
        <f>AH239*AI$5</f>
        <v>0</v>
      </c>
      <c r="AJ239" s="101"/>
      <c r="AK239" s="102">
        <f>AA239*AK$3</f>
        <v>0</v>
      </c>
      <c r="AL239" s="102">
        <f>AB239*AL$3</f>
        <v>0</v>
      </c>
      <c r="AM239" s="102">
        <f>AC239*AM$3</f>
        <v>0</v>
      </c>
      <c r="AN239" s="102">
        <f>AD239*AN$3</f>
        <v>0</v>
      </c>
      <c r="AO239" s="102">
        <f>AE239*AO$3</f>
        <v>0</v>
      </c>
      <c r="AP239" s="102">
        <f>AF239*AP$3</f>
        <v>0</v>
      </c>
      <c r="AQ239" s="102">
        <f>AG239*AQ$3</f>
        <v>0</v>
      </c>
      <c r="AR239" s="103">
        <f>MAX(AJ239:AQ239)</f>
        <v>0</v>
      </c>
      <c r="AS239" s="100">
        <f>AR239*AS$5</f>
        <v>0</v>
      </c>
      <c r="AT239" s="104"/>
      <c r="AU239" s="2"/>
      <c r="AV239" s="104"/>
      <c r="AW239" s="104"/>
      <c r="AX239" s="104"/>
    </row>
    <row r="240" spans="1:45" s="104" customFormat="1" ht="15.75" customHeight="1" hidden="1">
      <c r="A240" s="85">
        <f>A239+1</f>
        <v>233</v>
      </c>
      <c r="B240" s="86" t="s">
        <v>299</v>
      </c>
      <c r="C240" s="51" t="s">
        <v>45</v>
      </c>
      <c r="D240" s="87" t="s">
        <v>46</v>
      </c>
      <c r="E240" s="87" t="s">
        <v>47</v>
      </c>
      <c r="F240" s="88" t="str">
        <f>IF(G240&lt;1942,"L",IF(G240&lt;1947,"SM",IF(G240&lt;1957,"M",IF(G240&gt;2002,"J",""))))</f>
        <v>M</v>
      </c>
      <c r="G240" s="87">
        <v>1952</v>
      </c>
      <c r="H240" s="89"/>
      <c r="I240" s="89">
        <f>IF(U240&lt;&gt;"",I$5-U240+1,"")</f>
      </c>
      <c r="J240" s="90"/>
      <c r="K240" s="145">
        <f>IF(V240&lt;&gt;"",(K$5-V240+1)*1.5,"")</f>
      </c>
      <c r="L240" s="92">
        <f>X240</f>
        <v>0</v>
      </c>
      <c r="M240" s="93">
        <f>Y240</f>
        <v>0</v>
      </c>
      <c r="N240" s="94">
        <f>AH240</f>
        <v>0</v>
      </c>
      <c r="O240" s="94">
        <f>AI240</f>
        <v>0</v>
      </c>
      <c r="P240" s="93">
        <f>SUM(H240:K240)</f>
        <v>0</v>
      </c>
      <c r="Q240" s="95">
        <f>SUM(H240:K240)+MAX(M240,O240)</f>
        <v>0</v>
      </c>
      <c r="R240" s="96">
        <f>Q240+MAX(S240,T240)</f>
        <v>0</v>
      </c>
      <c r="S240" s="97">
        <f>IF(L240&gt;0,3,0)</f>
        <v>0</v>
      </c>
      <c r="T240" s="97">
        <f>IF(P240&gt;0,3,0)</f>
        <v>0</v>
      </c>
      <c r="U240" s="90"/>
      <c r="V240" s="90"/>
      <c r="W240" s="98">
        <v>0</v>
      </c>
      <c r="X240" s="99"/>
      <c r="Y240" s="100">
        <f>X240*Y$5</f>
        <v>0</v>
      </c>
      <c r="Z240" s="101"/>
      <c r="AA240" s="99"/>
      <c r="AB240" s="90"/>
      <c r="AC240" s="99"/>
      <c r="AD240" s="110"/>
      <c r="AE240" s="99"/>
      <c r="AF240" s="99"/>
      <c r="AG240" s="102"/>
      <c r="AH240" s="103">
        <f>MAX(Z240:AG240)</f>
        <v>0</v>
      </c>
      <c r="AI240" s="100">
        <f>AH240*AI$5</f>
        <v>0</v>
      </c>
      <c r="AJ240" s="101"/>
      <c r="AK240" s="102">
        <f>AA240*AK$3</f>
        <v>0</v>
      </c>
      <c r="AL240" s="102">
        <f>AB240*AL$3</f>
        <v>0</v>
      </c>
      <c r="AM240" s="102">
        <f>AC240*AM$3</f>
        <v>0</v>
      </c>
      <c r="AN240" s="102">
        <f>AD240*AN$3</f>
        <v>0</v>
      </c>
      <c r="AO240" s="102">
        <f>AE240*AO$3</f>
        <v>0</v>
      </c>
      <c r="AP240" s="102">
        <f>AF240*AP$3</f>
        <v>0</v>
      </c>
      <c r="AQ240" s="102">
        <f>AG240*AQ$3</f>
        <v>0</v>
      </c>
      <c r="AR240" s="103">
        <f>MAX(AJ240:AQ240)</f>
        <v>0</v>
      </c>
      <c r="AS240" s="100">
        <f>AR240*AS$5</f>
        <v>0</v>
      </c>
    </row>
    <row r="241" spans="1:45" s="104" customFormat="1" ht="15.75" customHeight="1" hidden="1">
      <c r="A241" s="85">
        <f>A240+1</f>
        <v>234</v>
      </c>
      <c r="B241" s="86" t="s">
        <v>300</v>
      </c>
      <c r="C241" s="51" t="s">
        <v>65</v>
      </c>
      <c r="D241" s="87" t="s">
        <v>46</v>
      </c>
      <c r="E241" s="87" t="s">
        <v>47</v>
      </c>
      <c r="F241" s="88">
        <f>IF(G241&lt;1942,"L",IF(G241&lt;1947,"SM",IF(G241&lt;1957,"M",IF(G241&gt;2002,"J",""))))</f>
      </c>
      <c r="G241" s="87">
        <v>1966</v>
      </c>
      <c r="H241" s="89"/>
      <c r="I241" s="89">
        <f>IF(U241&lt;&gt;"",I$5-U241+1,"")</f>
      </c>
      <c r="J241" s="90"/>
      <c r="K241" s="91">
        <f>IF(V241&lt;&gt;"",(K$5-V241+1)*1.5,"")</f>
      </c>
      <c r="L241" s="92">
        <f>X241</f>
        <v>0</v>
      </c>
      <c r="M241" s="93">
        <f>Y241</f>
        <v>0</v>
      </c>
      <c r="N241" s="94">
        <f>AH241</f>
        <v>0</v>
      </c>
      <c r="O241" s="94">
        <f>AI241</f>
        <v>0</v>
      </c>
      <c r="P241" s="93">
        <f>SUM(H241:K241)</f>
        <v>0</v>
      </c>
      <c r="Q241" s="95">
        <f>SUM(H241:K241)+MAX(M241,O241)</f>
        <v>0</v>
      </c>
      <c r="R241" s="96">
        <f>Q241+MAX(S241,T241)</f>
        <v>0</v>
      </c>
      <c r="S241" s="97">
        <f>IF(L241&gt;0,3,0)</f>
        <v>0</v>
      </c>
      <c r="T241" s="97">
        <f>IF(P241&gt;0,3,0)</f>
        <v>0</v>
      </c>
      <c r="U241" s="90"/>
      <c r="V241" s="90"/>
      <c r="W241" s="98">
        <v>0</v>
      </c>
      <c r="X241" s="99"/>
      <c r="Y241" s="100">
        <f>X241*Y$5</f>
        <v>0</v>
      </c>
      <c r="Z241" s="101"/>
      <c r="AA241" s="99"/>
      <c r="AB241" s="90"/>
      <c r="AC241" s="99"/>
      <c r="AD241" s="110"/>
      <c r="AE241" s="99"/>
      <c r="AF241" s="99"/>
      <c r="AG241" s="102"/>
      <c r="AH241" s="103">
        <f>MAX(Z241:AG241)</f>
        <v>0</v>
      </c>
      <c r="AI241" s="100">
        <f>AH241*AI$5</f>
        <v>0</v>
      </c>
      <c r="AJ241" s="101"/>
      <c r="AK241" s="102">
        <f>AA241*AK$3</f>
        <v>0</v>
      </c>
      <c r="AL241" s="102">
        <f>AB241*AL$3</f>
        <v>0</v>
      </c>
      <c r="AM241" s="102">
        <f>AC241*AM$3</f>
        <v>0</v>
      </c>
      <c r="AN241" s="102">
        <f>AD241*AN$3</f>
        <v>0</v>
      </c>
      <c r="AO241" s="102">
        <f>AE241*AO$3</f>
        <v>0</v>
      </c>
      <c r="AP241" s="102">
        <f>AF241*AP$3</f>
        <v>0</v>
      </c>
      <c r="AQ241" s="102">
        <f>AG241*AQ$3</f>
        <v>0</v>
      </c>
      <c r="AR241" s="103">
        <f>MAX(AJ241:AQ241)</f>
        <v>0</v>
      </c>
      <c r="AS241" s="100">
        <f>AR241*AS$5</f>
        <v>0</v>
      </c>
    </row>
    <row r="242" spans="1:45" s="104" customFormat="1" ht="15.75" customHeight="1" hidden="1">
      <c r="A242" s="85">
        <f>A241+1</f>
        <v>235</v>
      </c>
      <c r="B242" s="105" t="s">
        <v>301</v>
      </c>
      <c r="C242" s="51" t="s">
        <v>65</v>
      </c>
      <c r="D242" s="87" t="s">
        <v>46</v>
      </c>
      <c r="E242" s="50" t="s">
        <v>74</v>
      </c>
      <c r="F242" s="88">
        <f>IF(G242&lt;1942,"L",IF(G242&lt;1947,"SM",IF(G242&lt;1957,"M",IF(G242&gt;2002,"J",""))))</f>
      </c>
      <c r="G242" s="123">
        <v>1965</v>
      </c>
      <c r="H242" s="89"/>
      <c r="I242" s="89">
        <f>IF(U242&lt;&gt;"",I$5-U242+1,"")</f>
      </c>
      <c r="J242" s="90"/>
      <c r="K242" s="91">
        <f>IF(V242&lt;&gt;"",(K$5-V242+1)*1.5,"")</f>
      </c>
      <c r="L242" s="92">
        <f>X242</f>
        <v>0</v>
      </c>
      <c r="M242" s="93">
        <f>Y242</f>
        <v>0</v>
      </c>
      <c r="N242" s="94">
        <f>AH242</f>
        <v>0</v>
      </c>
      <c r="O242" s="94">
        <f>AI242</f>
        <v>0</v>
      </c>
      <c r="P242" s="93">
        <f>SUM(H242:K242)</f>
        <v>0</v>
      </c>
      <c r="Q242" s="95">
        <f>SUM(H242:K242)+MAX(M242,O242)</f>
        <v>0</v>
      </c>
      <c r="R242" s="96">
        <f>Q242+MAX(S242,T242)</f>
        <v>0</v>
      </c>
      <c r="S242" s="97">
        <f>IF(L242&gt;0,3,0)</f>
        <v>0</v>
      </c>
      <c r="T242" s="97">
        <f>IF(P242&gt;0,3,0)</f>
        <v>0</v>
      </c>
      <c r="U242" s="90"/>
      <c r="V242" s="90"/>
      <c r="W242" s="98">
        <v>0</v>
      </c>
      <c r="X242" s="99"/>
      <c r="Y242" s="100">
        <f>X242*Y$5</f>
        <v>0</v>
      </c>
      <c r="Z242" s="101"/>
      <c r="AA242" s="99"/>
      <c r="AB242" s="90"/>
      <c r="AC242" s="99"/>
      <c r="AD242" s="110"/>
      <c r="AE242" s="99"/>
      <c r="AF242" s="99"/>
      <c r="AG242" s="102"/>
      <c r="AH242" s="103">
        <f>MAX(Z242:AG242)</f>
        <v>0</v>
      </c>
      <c r="AI242" s="100">
        <f>AH242*AI$5</f>
        <v>0</v>
      </c>
      <c r="AJ242" s="101"/>
      <c r="AK242" s="102">
        <f>AA242*AK$3</f>
        <v>0</v>
      </c>
      <c r="AL242" s="102">
        <f>AB242*AL$3</f>
        <v>0</v>
      </c>
      <c r="AM242" s="102">
        <f>AC242*AM$3</f>
        <v>0</v>
      </c>
      <c r="AN242" s="102">
        <f>AD242*AN$3</f>
        <v>0</v>
      </c>
      <c r="AO242" s="102">
        <f>AE242*AO$3</f>
        <v>0</v>
      </c>
      <c r="AP242" s="102">
        <f>AF242*AP$3</f>
        <v>0</v>
      </c>
      <c r="AQ242" s="102">
        <f>AG242*AQ$3</f>
        <v>0</v>
      </c>
      <c r="AR242" s="103">
        <f>MAX(AJ242:AQ242)</f>
        <v>0</v>
      </c>
      <c r="AS242" s="100">
        <f>AR242*AS$5</f>
        <v>0</v>
      </c>
    </row>
    <row r="243" spans="1:45" s="104" customFormat="1" ht="15.75" customHeight="1" hidden="1">
      <c r="A243" s="85">
        <f>A242+1</f>
        <v>236</v>
      </c>
      <c r="B243" s="105" t="s">
        <v>302</v>
      </c>
      <c r="C243" s="51" t="s">
        <v>71</v>
      </c>
      <c r="D243" s="87" t="s">
        <v>46</v>
      </c>
      <c r="E243" s="87" t="s">
        <v>47</v>
      </c>
      <c r="F243" s="88" t="str">
        <f>IF(G243&lt;1942,"L",IF(G243&lt;1947,"SM",IF(G243&lt;1957,"M",IF(G243&gt;2002,"J",""))))</f>
        <v>M</v>
      </c>
      <c r="G243" s="87">
        <v>1952</v>
      </c>
      <c r="H243" s="89"/>
      <c r="I243" s="89">
        <f>IF(U243&lt;&gt;"",I$5-U243+1,"")</f>
      </c>
      <c r="J243" s="99"/>
      <c r="K243" s="91">
        <f>IF(V243&lt;&gt;"",(K$5-V243+1)*1.5,"")</f>
      </c>
      <c r="L243" s="92">
        <f>X243</f>
        <v>0</v>
      </c>
      <c r="M243" s="93">
        <f>Y243</f>
        <v>0</v>
      </c>
      <c r="N243" s="94">
        <f>AH243</f>
        <v>0</v>
      </c>
      <c r="O243" s="94">
        <f>AI243</f>
        <v>0</v>
      </c>
      <c r="P243" s="93">
        <f>SUM(H243:K243)</f>
        <v>0</v>
      </c>
      <c r="Q243" s="95">
        <f>SUM(H243:K243)+MAX(M243,O243)</f>
        <v>0</v>
      </c>
      <c r="R243" s="96">
        <f>Q243+MAX(S243,T243)</f>
        <v>0</v>
      </c>
      <c r="S243" s="97">
        <f>IF(L243&gt;0,3,0)</f>
        <v>0</v>
      </c>
      <c r="T243" s="97">
        <f>IF(P243&gt;0,3,0)</f>
        <v>0</v>
      </c>
      <c r="U243" s="90"/>
      <c r="V243" s="90"/>
      <c r="W243" s="98">
        <v>0</v>
      </c>
      <c r="X243" s="99"/>
      <c r="Y243" s="100">
        <f>X243*Y$5</f>
        <v>0</v>
      </c>
      <c r="Z243" s="101"/>
      <c r="AA243" s="99"/>
      <c r="AB243" s="99"/>
      <c r="AC243" s="99"/>
      <c r="AD243" s="110"/>
      <c r="AE243" s="99"/>
      <c r="AF243" s="99"/>
      <c r="AG243" s="102"/>
      <c r="AH243" s="103">
        <f>MAX(Z243:AG243)</f>
        <v>0</v>
      </c>
      <c r="AI243" s="100">
        <f>AH243*AI$5</f>
        <v>0</v>
      </c>
      <c r="AJ243" s="101"/>
      <c r="AK243" s="102">
        <f>AA243*AK$3</f>
        <v>0</v>
      </c>
      <c r="AL243" s="102">
        <f>AB243*AL$3</f>
        <v>0</v>
      </c>
      <c r="AM243" s="102">
        <f>AC243*AM$3</f>
        <v>0</v>
      </c>
      <c r="AN243" s="102">
        <f>AD243*AN$3</f>
        <v>0</v>
      </c>
      <c r="AO243" s="102">
        <f>AE243*AO$3</f>
        <v>0</v>
      </c>
      <c r="AP243" s="102">
        <f>AF243*AP$3</f>
        <v>0</v>
      </c>
      <c r="AQ243" s="102">
        <f>AG243*AQ$3</f>
        <v>0</v>
      </c>
      <c r="AR243" s="103">
        <f>MAX(AJ243:AQ243)</f>
        <v>0</v>
      </c>
      <c r="AS243" s="100">
        <f>AR243*AS$5</f>
        <v>0</v>
      </c>
    </row>
    <row r="244" spans="1:47" s="104" customFormat="1" ht="15.75" customHeight="1" hidden="1">
      <c r="A244" s="85">
        <f>A243+1</f>
        <v>237</v>
      </c>
      <c r="B244" s="86" t="s">
        <v>303</v>
      </c>
      <c r="C244" s="51" t="s">
        <v>56</v>
      </c>
      <c r="D244" s="87" t="s">
        <v>46</v>
      </c>
      <c r="E244" s="87" t="s">
        <v>47</v>
      </c>
      <c r="F244" s="88" t="str">
        <f>IF(G244&lt;1943,"L",IF(G244&lt;1948,"SM",IF(G244&lt;1958,"M",IF(G244&gt;2003,"J",""))))</f>
        <v>M</v>
      </c>
      <c r="G244" s="87">
        <v>1953</v>
      </c>
      <c r="H244" s="89"/>
      <c r="I244" s="89">
        <f>IF(U244&lt;&gt;"",I$5-U244+1,"")</f>
      </c>
      <c r="J244" s="90"/>
      <c r="K244" s="91">
        <f>IF(V244&lt;&gt;"",(K$5-V244+1)*1.5,"")</f>
      </c>
      <c r="L244" s="92">
        <f>X244</f>
        <v>0</v>
      </c>
      <c r="M244" s="93">
        <f>Y244</f>
        <v>0</v>
      </c>
      <c r="N244" s="94">
        <f>AH244</f>
        <v>0</v>
      </c>
      <c r="O244" s="94">
        <f>AI244</f>
        <v>0</v>
      </c>
      <c r="P244" s="93">
        <f>SUM(H244:K244)</f>
        <v>0</v>
      </c>
      <c r="Q244" s="95">
        <f>SUM(H244:K244)+MAX(M244,O244)</f>
        <v>0</v>
      </c>
      <c r="R244" s="96">
        <f>Q244+MAX(S244,T244)</f>
        <v>0</v>
      </c>
      <c r="S244" s="97">
        <f>IF(L244&gt;0,3,0)</f>
        <v>0</v>
      </c>
      <c r="T244" s="97">
        <f>IF(P244&gt;0,3,0)</f>
        <v>0</v>
      </c>
      <c r="U244" s="90"/>
      <c r="V244" s="90"/>
      <c r="W244" s="98">
        <v>0</v>
      </c>
      <c r="X244" s="99">
        <f>IF(W244&gt;0,W$5-W244+1,0)</f>
        <v>0</v>
      </c>
      <c r="Y244" s="100">
        <f>X244*Y$5</f>
        <v>0</v>
      </c>
      <c r="Z244" s="101"/>
      <c r="AA244" s="102"/>
      <c r="AB244" s="90"/>
      <c r="AC244" s="99"/>
      <c r="AD244" s="110"/>
      <c r="AE244" s="99"/>
      <c r="AF244" s="99"/>
      <c r="AG244" s="102"/>
      <c r="AH244" s="103">
        <f>MAX(Z244:AG244)</f>
        <v>0</v>
      </c>
      <c r="AI244" s="100">
        <f>AH244*AI$5</f>
        <v>0</v>
      </c>
      <c r="AJ244" s="101"/>
      <c r="AK244" s="102">
        <f>AA244*AK$3</f>
        <v>0</v>
      </c>
      <c r="AL244" s="102">
        <f>AB244*AL$3</f>
        <v>0</v>
      </c>
      <c r="AM244" s="102">
        <f>AC244*AM$3</f>
        <v>0</v>
      </c>
      <c r="AN244" s="102">
        <f>AD244*AN$3</f>
        <v>0</v>
      </c>
      <c r="AO244" s="102">
        <f>AE244*AO$3</f>
        <v>0</v>
      </c>
      <c r="AP244" s="102">
        <f>AF244*AP$3</f>
        <v>0</v>
      </c>
      <c r="AQ244" s="102">
        <f>AG244*AQ$3</f>
        <v>0</v>
      </c>
      <c r="AR244" s="103">
        <f>MAX(AJ244:AQ244)</f>
        <v>0</v>
      </c>
      <c r="AS244" s="100">
        <f>AR244*AS$5</f>
        <v>0</v>
      </c>
      <c r="AU244" s="2"/>
    </row>
    <row r="245" spans="1:45" s="104" customFormat="1" ht="15.75" customHeight="1" hidden="1">
      <c r="A245" s="85">
        <f>A244+1</f>
        <v>238</v>
      </c>
      <c r="B245" s="86" t="s">
        <v>304</v>
      </c>
      <c r="C245" s="51"/>
      <c r="D245" s="87" t="s">
        <v>46</v>
      </c>
      <c r="E245" s="87" t="s">
        <v>47</v>
      </c>
      <c r="F245" s="88">
        <f>IF(G245&lt;1942,"L",IF(G245&lt;1947,"SM",IF(G245&lt;1957,"M",IF(G245&gt;2002,"J",""))))</f>
      </c>
      <c r="G245" s="87">
        <v>1977</v>
      </c>
      <c r="H245" s="89"/>
      <c r="I245" s="89">
        <f>IF(U245&lt;&gt;"",I$5-U245+1,"")</f>
      </c>
      <c r="J245" s="90"/>
      <c r="K245" s="91">
        <f>IF(V245&lt;&gt;"",(K$5-V245+1)*1.5,"")</f>
      </c>
      <c r="L245" s="92">
        <f>X245</f>
        <v>0</v>
      </c>
      <c r="M245" s="93">
        <f>Y245</f>
        <v>0</v>
      </c>
      <c r="N245" s="94">
        <f>AH245</f>
        <v>0</v>
      </c>
      <c r="O245" s="94">
        <f>AI245</f>
        <v>0</v>
      </c>
      <c r="P245" s="93">
        <f>SUM(H245:K245)</f>
        <v>0</v>
      </c>
      <c r="Q245" s="95">
        <f>SUM(H245:K245)+MAX(M245,O245)</f>
        <v>0</v>
      </c>
      <c r="R245" s="96">
        <f>Q245+MAX(S245,T245)</f>
        <v>0</v>
      </c>
      <c r="S245" s="97">
        <f>IF(L245&gt;0,3,0)</f>
        <v>0</v>
      </c>
      <c r="T245" s="97">
        <f>IF(P245&gt;0,3,0)</f>
        <v>0</v>
      </c>
      <c r="U245" s="90"/>
      <c r="V245" s="90"/>
      <c r="W245" s="98">
        <v>0</v>
      </c>
      <c r="X245" s="99"/>
      <c r="Y245" s="100">
        <f>X245*Y$5</f>
        <v>0</v>
      </c>
      <c r="Z245" s="101"/>
      <c r="AA245" s="99"/>
      <c r="AB245" s="90"/>
      <c r="AC245" s="99"/>
      <c r="AD245" s="110"/>
      <c r="AE245" s="99"/>
      <c r="AF245" s="99"/>
      <c r="AG245" s="102"/>
      <c r="AH245" s="103">
        <f>MAX(Z245:AG245)</f>
        <v>0</v>
      </c>
      <c r="AI245" s="100">
        <f>AH245*AI$5</f>
        <v>0</v>
      </c>
      <c r="AJ245" s="101"/>
      <c r="AK245" s="102">
        <f>AA245*AK$3</f>
        <v>0</v>
      </c>
      <c r="AL245" s="102">
        <f>AB245*AL$3</f>
        <v>0</v>
      </c>
      <c r="AM245" s="102">
        <f>AC245*AM$3</f>
        <v>0</v>
      </c>
      <c r="AN245" s="102">
        <f>AD245*AN$3</f>
        <v>0</v>
      </c>
      <c r="AO245" s="102">
        <f>AE245*AO$3</f>
        <v>0</v>
      </c>
      <c r="AP245" s="102">
        <f>AF245*AP$3</f>
        <v>0</v>
      </c>
      <c r="AQ245" s="102">
        <f>AG245*AQ$3</f>
        <v>0</v>
      </c>
      <c r="AR245" s="103">
        <f>MAX(AJ245:AQ245)</f>
        <v>0</v>
      </c>
      <c r="AS245" s="100">
        <f>AR245*AS$5</f>
        <v>0</v>
      </c>
    </row>
    <row r="246" spans="1:45" s="104" customFormat="1" ht="15.75" customHeight="1" hidden="1">
      <c r="A246" s="85">
        <f>A245+1</f>
        <v>239</v>
      </c>
      <c r="B246" s="105" t="s">
        <v>305</v>
      </c>
      <c r="C246" s="51" t="s">
        <v>65</v>
      </c>
      <c r="D246" s="87" t="s">
        <v>46</v>
      </c>
      <c r="E246" s="87" t="s">
        <v>47</v>
      </c>
      <c r="F246" s="88" t="str">
        <f>IF(G246&lt;1942,"L",IF(G246&lt;1947,"SM",IF(G246&lt;1957,"M",IF(G246&gt;2002,"J",""))))</f>
        <v>SM</v>
      </c>
      <c r="G246" s="87">
        <v>1946</v>
      </c>
      <c r="H246" s="89"/>
      <c r="I246" s="89">
        <f>IF(U246&lt;&gt;"",I$5-U246+1,"")</f>
      </c>
      <c r="J246" s="90"/>
      <c r="K246" s="91">
        <f>IF(V246&lt;&gt;"",(K$5-V246+1)*1.5,"")</f>
      </c>
      <c r="L246" s="92">
        <f>X246</f>
        <v>0</v>
      </c>
      <c r="M246" s="93">
        <f>Y246</f>
        <v>0</v>
      </c>
      <c r="N246" s="94">
        <f>AH246</f>
        <v>0</v>
      </c>
      <c r="O246" s="94">
        <f>AI246</f>
        <v>0</v>
      </c>
      <c r="P246" s="93">
        <f>SUM(H246:K246)</f>
        <v>0</v>
      </c>
      <c r="Q246" s="95">
        <f>SUM(H246:K246)+MAX(M246,O246)</f>
        <v>0</v>
      </c>
      <c r="R246" s="96">
        <f>Q246+MAX(S246,T246)</f>
        <v>0</v>
      </c>
      <c r="S246" s="97">
        <f>IF(L246&gt;0,3,0)</f>
        <v>0</v>
      </c>
      <c r="T246" s="97">
        <f>IF(P246&gt;0,3,0)</f>
        <v>0</v>
      </c>
      <c r="U246" s="90"/>
      <c r="V246" s="90"/>
      <c r="W246" s="98">
        <v>0</v>
      </c>
      <c r="X246" s="99"/>
      <c r="Y246" s="100">
        <f>X246*Y$5</f>
        <v>0</v>
      </c>
      <c r="Z246" s="101"/>
      <c r="AA246" s="99"/>
      <c r="AB246" s="90"/>
      <c r="AC246" s="99"/>
      <c r="AD246" s="110"/>
      <c r="AE246" s="99"/>
      <c r="AF246" s="99"/>
      <c r="AG246" s="102"/>
      <c r="AH246" s="103">
        <f>MAX(Z246:AG246)</f>
        <v>0</v>
      </c>
      <c r="AI246" s="100">
        <f>AH246*AI$5</f>
        <v>0</v>
      </c>
      <c r="AJ246" s="101"/>
      <c r="AK246" s="102">
        <f>AA246*AK$3</f>
        <v>0</v>
      </c>
      <c r="AL246" s="102">
        <f>AB246*AL$3</f>
        <v>0</v>
      </c>
      <c r="AM246" s="102">
        <f>AC246*AM$3</f>
        <v>0</v>
      </c>
      <c r="AN246" s="102">
        <f>AD246*AN$3</f>
        <v>0</v>
      </c>
      <c r="AO246" s="102">
        <f>AE246*AO$3</f>
        <v>0</v>
      </c>
      <c r="AP246" s="102">
        <f>AF246*AP$3</f>
        <v>0</v>
      </c>
      <c r="AQ246" s="102">
        <f>AG246*AQ$3</f>
        <v>0</v>
      </c>
      <c r="AR246" s="103">
        <f>MAX(AJ246:AQ246)</f>
        <v>0</v>
      </c>
      <c r="AS246" s="100">
        <f>AR246*AS$5</f>
        <v>0</v>
      </c>
    </row>
    <row r="247" spans="1:45" s="104" customFormat="1" ht="15.75" customHeight="1" hidden="1">
      <c r="A247" s="85">
        <f>A246+1</f>
        <v>240</v>
      </c>
      <c r="B247" s="86" t="s">
        <v>306</v>
      </c>
      <c r="C247" s="51" t="s">
        <v>45</v>
      </c>
      <c r="D247" s="87" t="s">
        <v>46</v>
      </c>
      <c r="E247" s="87" t="s">
        <v>47</v>
      </c>
      <c r="F247" s="88">
        <f>IF(G247&lt;1942,"L",IF(G247&lt;1947,"SM",IF(G247&lt;1957,"M",IF(G247&gt;2002,"J",""))))</f>
      </c>
      <c r="G247" s="87">
        <v>1997</v>
      </c>
      <c r="H247" s="89"/>
      <c r="I247" s="89">
        <f>IF(U247&lt;&gt;"",I$5-U247+1,"")</f>
      </c>
      <c r="J247" s="90"/>
      <c r="K247" s="91">
        <f>IF(V247&lt;&gt;"",(K$5-V247+1)*1.5,"")</f>
      </c>
      <c r="L247" s="92">
        <f>X247</f>
        <v>0</v>
      </c>
      <c r="M247" s="93">
        <f>Y247</f>
        <v>0</v>
      </c>
      <c r="N247" s="94">
        <f>AH247</f>
        <v>0</v>
      </c>
      <c r="O247" s="94">
        <f>AI247</f>
        <v>0</v>
      </c>
      <c r="P247" s="93">
        <f>SUM(H247:K247)</f>
        <v>0</v>
      </c>
      <c r="Q247" s="95">
        <f>SUM(H247:K247)+MAX(M247,O247)</f>
        <v>0</v>
      </c>
      <c r="R247" s="96">
        <f>Q247+MAX(S247,T247)</f>
        <v>0</v>
      </c>
      <c r="S247" s="97">
        <f>IF(L247&gt;0,3,0)</f>
        <v>0</v>
      </c>
      <c r="T247" s="97">
        <f>IF(P247&gt;0,3,0)</f>
        <v>0</v>
      </c>
      <c r="U247" s="90"/>
      <c r="V247" s="90"/>
      <c r="W247" s="98">
        <v>0</v>
      </c>
      <c r="X247" s="99"/>
      <c r="Y247" s="100">
        <f>X247*Y$5</f>
        <v>0</v>
      </c>
      <c r="Z247" s="101"/>
      <c r="AA247" s="99"/>
      <c r="AB247" s="90"/>
      <c r="AC247" s="99"/>
      <c r="AD247" s="110"/>
      <c r="AE247" s="99"/>
      <c r="AF247" s="99"/>
      <c r="AG247" s="102"/>
      <c r="AH247" s="103">
        <f>MAX(Z247:AG247)</f>
        <v>0</v>
      </c>
      <c r="AI247" s="100">
        <f>AH247*AI$5</f>
        <v>0</v>
      </c>
      <c r="AJ247" s="101"/>
      <c r="AK247" s="102">
        <f>AA247*AK$3</f>
        <v>0</v>
      </c>
      <c r="AL247" s="102">
        <f>AB247*AL$3</f>
        <v>0</v>
      </c>
      <c r="AM247" s="102">
        <f>AC247*AM$3</f>
        <v>0</v>
      </c>
      <c r="AN247" s="102">
        <f>AD247*AN$3</f>
        <v>0</v>
      </c>
      <c r="AO247" s="102">
        <f>AE247*AO$3</f>
        <v>0</v>
      </c>
      <c r="AP247" s="102">
        <f>AF247*AP$3</f>
        <v>0</v>
      </c>
      <c r="AQ247" s="102">
        <f>AG247*AQ$3</f>
        <v>0</v>
      </c>
      <c r="AR247" s="103">
        <f>MAX(AJ247:AQ247)</f>
        <v>0</v>
      </c>
      <c r="AS247" s="100">
        <f>AR247*AS$5</f>
        <v>0</v>
      </c>
    </row>
    <row r="248" spans="1:47" s="104" customFormat="1" ht="15.75" customHeight="1" hidden="1">
      <c r="A248" s="85">
        <f>A247+1</f>
        <v>241</v>
      </c>
      <c r="B248" s="86" t="s">
        <v>307</v>
      </c>
      <c r="C248" s="51" t="s">
        <v>50</v>
      </c>
      <c r="D248" s="87" t="s">
        <v>46</v>
      </c>
      <c r="E248" s="87" t="s">
        <v>47</v>
      </c>
      <c r="F248" s="88">
        <f>IF(G248&lt;1942,"L",IF(G248&lt;1947,"SM",IF(G248&lt;1957,"M",IF(G248&gt;2002,"J",""))))</f>
      </c>
      <c r="G248" s="111">
        <v>1991</v>
      </c>
      <c r="H248" s="89"/>
      <c r="I248" s="89">
        <f>IF(U248&lt;&gt;"",I$5-U248+1,"")</f>
      </c>
      <c r="J248" s="112"/>
      <c r="K248" s="91">
        <f>IF(V248&lt;&gt;"",(K$5-V248+1)*1.5,"")</f>
      </c>
      <c r="L248" s="92">
        <f>X248</f>
        <v>0</v>
      </c>
      <c r="M248" s="93">
        <f>Y248</f>
        <v>0</v>
      </c>
      <c r="N248" s="94">
        <f>AH248</f>
        <v>0</v>
      </c>
      <c r="O248" s="94">
        <f>AI248</f>
        <v>0</v>
      </c>
      <c r="P248" s="93">
        <f>SUM(H248:K248)</f>
        <v>0</v>
      </c>
      <c r="Q248" s="95">
        <f>SUM(H248:K248)+MAX(M248,O248)</f>
        <v>0</v>
      </c>
      <c r="R248" s="96">
        <f>Q248+MAX(S248,T248)</f>
        <v>0</v>
      </c>
      <c r="S248" s="97">
        <f>IF(L248&gt;0,3,0)</f>
        <v>0</v>
      </c>
      <c r="T248" s="97">
        <f>IF(P248&gt;0,3,0)</f>
        <v>0</v>
      </c>
      <c r="U248" s="90"/>
      <c r="V248" s="90"/>
      <c r="W248" s="98">
        <v>0</v>
      </c>
      <c r="X248" s="99"/>
      <c r="Y248" s="100">
        <f>X248*Y$5</f>
        <v>0</v>
      </c>
      <c r="Z248" s="101"/>
      <c r="AA248" s="99"/>
      <c r="AB248" s="90"/>
      <c r="AC248" s="99"/>
      <c r="AD248" s="110"/>
      <c r="AE248" s="99"/>
      <c r="AF248" s="99"/>
      <c r="AG248" s="102"/>
      <c r="AH248" s="103">
        <f>MAX(Z248:AG248)</f>
        <v>0</v>
      </c>
      <c r="AI248" s="100">
        <f>AH248*AI$5</f>
        <v>0</v>
      </c>
      <c r="AJ248" s="101"/>
      <c r="AK248" s="102">
        <f>AA248*AK$3</f>
        <v>0</v>
      </c>
      <c r="AL248" s="102">
        <f>AB248*AL$3</f>
        <v>0</v>
      </c>
      <c r="AM248" s="102">
        <f>AC248*AM$3</f>
        <v>0</v>
      </c>
      <c r="AN248" s="102">
        <f>AD248*AN$3</f>
        <v>0</v>
      </c>
      <c r="AO248" s="102">
        <f>AE248*AO$3</f>
        <v>0</v>
      </c>
      <c r="AP248" s="102">
        <f>AF248*AP$3</f>
        <v>0</v>
      </c>
      <c r="AQ248" s="102">
        <f>AG248*AQ$3</f>
        <v>0</v>
      </c>
      <c r="AR248" s="103">
        <f>MAX(AJ248:AQ248)</f>
        <v>0</v>
      </c>
      <c r="AS248" s="100">
        <f>AR248*AS$5</f>
        <v>0</v>
      </c>
      <c r="AU248" s="2"/>
    </row>
    <row r="249" spans="1:45" s="104" customFormat="1" ht="15.75" customHeight="1" hidden="1">
      <c r="A249" s="85">
        <f>A248+1</f>
        <v>242</v>
      </c>
      <c r="B249" s="86" t="s">
        <v>308</v>
      </c>
      <c r="C249" s="51" t="s">
        <v>9</v>
      </c>
      <c r="D249" s="87" t="s">
        <v>46</v>
      </c>
      <c r="E249" s="87" t="s">
        <v>47</v>
      </c>
      <c r="F249" s="88">
        <f>IF(G249&lt;1942,"L",IF(G249&lt;1947,"SM",IF(G249&lt;1957,"M",IF(G249&gt;2002,"J",""))))</f>
      </c>
      <c r="G249" s="87">
        <v>1969</v>
      </c>
      <c r="H249" s="89"/>
      <c r="I249" s="89">
        <f>IF(U249&lt;&gt;"",I$5-U249+1,"")</f>
      </c>
      <c r="J249" s="90"/>
      <c r="K249" s="91">
        <f>IF(V249&lt;&gt;"",(K$5-V249+1)*1.5,"")</f>
      </c>
      <c r="L249" s="92">
        <f>X249</f>
        <v>0</v>
      </c>
      <c r="M249" s="93">
        <f>Y249</f>
        <v>0</v>
      </c>
      <c r="N249" s="94">
        <f>AH249</f>
        <v>0</v>
      </c>
      <c r="O249" s="94">
        <f>AI249</f>
        <v>0</v>
      </c>
      <c r="P249" s="93">
        <f>SUM(H249:K249)</f>
        <v>0</v>
      </c>
      <c r="Q249" s="95">
        <f>SUM(H249:K249)+MAX(M249,O249)</f>
        <v>0</v>
      </c>
      <c r="R249" s="96">
        <f>Q249+MAX(S249,T249)</f>
        <v>0</v>
      </c>
      <c r="S249" s="97">
        <f>IF(L249&gt;0,3,0)</f>
        <v>0</v>
      </c>
      <c r="T249" s="97">
        <f>IF(P249&gt;0,3,0)</f>
        <v>0</v>
      </c>
      <c r="U249" s="90"/>
      <c r="V249" s="90"/>
      <c r="W249" s="98">
        <v>0</v>
      </c>
      <c r="X249" s="99">
        <f>IF(W249&gt;0,W$5-W249+1,0)</f>
        <v>0</v>
      </c>
      <c r="Y249" s="100">
        <f>X249*Y$5</f>
        <v>0</v>
      </c>
      <c r="Z249" s="101"/>
      <c r="AA249" s="99"/>
      <c r="AB249" s="90"/>
      <c r="AC249" s="99"/>
      <c r="AD249" s="110"/>
      <c r="AE249" s="99"/>
      <c r="AF249" s="99"/>
      <c r="AG249" s="102"/>
      <c r="AH249" s="103">
        <f>MAX(Z249:AG249)</f>
        <v>0</v>
      </c>
      <c r="AI249" s="100">
        <f>AH249*AI$5</f>
        <v>0</v>
      </c>
      <c r="AJ249" s="101"/>
      <c r="AK249" s="102">
        <f>AA249*AK$3</f>
        <v>0</v>
      </c>
      <c r="AL249" s="102">
        <f>AB249*AL$3</f>
        <v>0</v>
      </c>
      <c r="AM249" s="102">
        <f>AC249*AM$3</f>
        <v>0</v>
      </c>
      <c r="AN249" s="102">
        <f>AD249*AN$3</f>
        <v>0</v>
      </c>
      <c r="AO249" s="102">
        <f>AE249*AO$3</f>
        <v>0</v>
      </c>
      <c r="AP249" s="102">
        <f>AF249*AP$3</f>
        <v>0</v>
      </c>
      <c r="AQ249" s="102">
        <f>AG249*AQ$3</f>
        <v>0</v>
      </c>
      <c r="AR249" s="103">
        <f>MAX(AJ249:AQ249)</f>
        <v>0</v>
      </c>
      <c r="AS249" s="100">
        <f>AR249*AS$5</f>
        <v>0</v>
      </c>
    </row>
    <row r="250" spans="1:53" ht="15.75" customHeight="1" hidden="1">
      <c r="A250" s="85">
        <f>A249+1</f>
        <v>243</v>
      </c>
      <c r="B250" s="105" t="s">
        <v>309</v>
      </c>
      <c r="C250" s="51" t="s">
        <v>9</v>
      </c>
      <c r="D250" s="87" t="s">
        <v>46</v>
      </c>
      <c r="E250" s="87" t="s">
        <v>47</v>
      </c>
      <c r="F250" s="88">
        <f>IF(G250&lt;1942,"L",IF(G250&lt;1947,"SM",IF(G250&lt;1957,"M",IF(G250&gt;2002,"J",""))))</f>
      </c>
      <c r="G250" s="87">
        <v>1966</v>
      </c>
      <c r="H250" s="89"/>
      <c r="I250" s="89">
        <f>IF(U250&lt;&gt;"",I$5-U250+1,"")</f>
      </c>
      <c r="J250" s="99"/>
      <c r="K250" s="91">
        <f>IF(V250&lt;&gt;"",(K$5-V250+1)*1.5,"")</f>
      </c>
      <c r="L250" s="92">
        <f>X250</f>
        <v>0</v>
      </c>
      <c r="M250" s="93">
        <f>Y250</f>
        <v>0</v>
      </c>
      <c r="N250" s="94">
        <f>AH250</f>
        <v>0</v>
      </c>
      <c r="O250" s="94">
        <f>AI250</f>
        <v>0</v>
      </c>
      <c r="P250" s="93">
        <f>SUM(H250:K250)</f>
        <v>0</v>
      </c>
      <c r="Q250" s="95">
        <f>SUM(H250:K250)+MAX(M250,O250)</f>
        <v>0</v>
      </c>
      <c r="R250" s="96">
        <f>Q250+MAX(S250,T250)</f>
        <v>0</v>
      </c>
      <c r="S250" s="97">
        <f>IF(L250&gt;0,3,0)</f>
        <v>0</v>
      </c>
      <c r="T250" s="97">
        <f>IF(P250&gt;0,3,0)</f>
        <v>0</v>
      </c>
      <c r="U250" s="90"/>
      <c r="V250" s="90"/>
      <c r="W250" s="98">
        <v>0</v>
      </c>
      <c r="X250" s="99"/>
      <c r="Y250" s="100">
        <f>X250*Y$5</f>
        <v>0</v>
      </c>
      <c r="Z250" s="101"/>
      <c r="AA250" s="102"/>
      <c r="AB250" s="99"/>
      <c r="AC250" s="99"/>
      <c r="AD250" s="110"/>
      <c r="AE250" s="99"/>
      <c r="AF250" s="99"/>
      <c r="AG250" s="102"/>
      <c r="AH250" s="103">
        <f>MAX(Z250:AG250)</f>
        <v>0</v>
      </c>
      <c r="AI250" s="100">
        <f>AH250*AI$5</f>
        <v>0</v>
      </c>
      <c r="AJ250" s="101"/>
      <c r="AK250" s="102">
        <f>AA250*AK$3</f>
        <v>0</v>
      </c>
      <c r="AL250" s="102">
        <f>AB250*AL$3</f>
        <v>0</v>
      </c>
      <c r="AM250" s="102">
        <f>AC250*AM$3</f>
        <v>0</v>
      </c>
      <c r="AN250" s="102">
        <f>AD250*AN$3</f>
        <v>0</v>
      </c>
      <c r="AO250" s="102">
        <f>AE250*AO$3</f>
        <v>0</v>
      </c>
      <c r="AP250" s="102">
        <f>AF250*AP$3</f>
        <v>0</v>
      </c>
      <c r="AQ250" s="102">
        <f>AG250*AQ$3</f>
        <v>0</v>
      </c>
      <c r="AR250" s="103">
        <f>MAX(AJ250:AQ250)</f>
        <v>0</v>
      </c>
      <c r="AS250" s="100">
        <f>AR250*AS$5</f>
        <v>0</v>
      </c>
      <c r="AT250" s="104"/>
      <c r="AU250" s="108"/>
      <c r="AV250" s="104"/>
      <c r="AW250" s="104"/>
      <c r="AX250" s="104"/>
      <c r="AY250" s="104"/>
      <c r="AZ250" s="104"/>
      <c r="BA250" s="104"/>
    </row>
    <row r="251" spans="1:45" s="104" customFormat="1" ht="15.75" customHeight="1" hidden="1">
      <c r="A251" s="85">
        <f>A250+1</f>
        <v>244</v>
      </c>
      <c r="B251" s="146" t="s">
        <v>310</v>
      </c>
      <c r="C251" s="51" t="s">
        <v>52</v>
      </c>
      <c r="D251" s="87" t="s">
        <v>46</v>
      </c>
      <c r="E251" s="87" t="s">
        <v>47</v>
      </c>
      <c r="F251" s="88" t="str">
        <f>IF(G251&lt;1943,"L",IF(G251&lt;1948,"SM",IF(G251&lt;1958,"M",IF(G251&gt;2003,"J",""))))</f>
        <v>M</v>
      </c>
      <c r="G251" s="111">
        <v>1957</v>
      </c>
      <c r="H251" s="89"/>
      <c r="I251" s="89">
        <f>IF(U251&lt;&gt;"",I$5-U251+1,"")</f>
      </c>
      <c r="J251" s="112"/>
      <c r="K251" s="91">
        <f>IF(V251&lt;&gt;"",(K$5-V251+1)*1.5,"")</f>
      </c>
      <c r="L251" s="92">
        <f>X251</f>
        <v>0</v>
      </c>
      <c r="M251" s="93">
        <f>Y251</f>
        <v>0</v>
      </c>
      <c r="N251" s="94">
        <f>AH251</f>
        <v>0</v>
      </c>
      <c r="O251" s="94">
        <f>AI251</f>
        <v>0</v>
      </c>
      <c r="P251" s="93">
        <f>SUM(H251:K251)</f>
        <v>0</v>
      </c>
      <c r="Q251" s="95">
        <f>SUM(H251:K251)+MAX(M251,O251)</f>
        <v>0</v>
      </c>
      <c r="R251" s="96">
        <f>Q251+MAX(S251,T251)</f>
        <v>0</v>
      </c>
      <c r="S251" s="97">
        <f>IF(L251&gt;0,3,0)</f>
        <v>0</v>
      </c>
      <c r="T251" s="97">
        <f>IF(P251&gt;0,3,0)</f>
        <v>0</v>
      </c>
      <c r="U251" s="90"/>
      <c r="V251" s="90"/>
      <c r="W251" s="98">
        <v>0</v>
      </c>
      <c r="X251" s="99"/>
      <c r="Y251" s="100">
        <f>X251*Y$5</f>
        <v>0</v>
      </c>
      <c r="Z251" s="101"/>
      <c r="AA251" s="99"/>
      <c r="AB251" s="90"/>
      <c r="AC251" s="99"/>
      <c r="AD251" s="110"/>
      <c r="AE251" s="99"/>
      <c r="AF251" s="99"/>
      <c r="AG251" s="102"/>
      <c r="AH251" s="103">
        <f>MAX(Z251:AG251)</f>
        <v>0</v>
      </c>
      <c r="AI251" s="100">
        <f>AH251*AI$5</f>
        <v>0</v>
      </c>
      <c r="AJ251" s="101"/>
      <c r="AK251" s="102">
        <f>AA251*AK$3</f>
        <v>0</v>
      </c>
      <c r="AL251" s="102">
        <f>AB251*AL$3</f>
        <v>0</v>
      </c>
      <c r="AM251" s="102">
        <f>AC251*AM$3</f>
        <v>0</v>
      </c>
      <c r="AN251" s="102">
        <f>AD251*AN$3</f>
        <v>0</v>
      </c>
      <c r="AO251" s="102">
        <f>AE251*AO$3</f>
        <v>0</v>
      </c>
      <c r="AP251" s="102">
        <f>AF251*AP$3</f>
        <v>0</v>
      </c>
      <c r="AQ251" s="102">
        <f>AG251*AQ$3</f>
        <v>0</v>
      </c>
      <c r="AR251" s="103">
        <f>MAX(AJ251:AQ251)</f>
        <v>0</v>
      </c>
      <c r="AS251" s="100">
        <f>AR251*AS$5</f>
        <v>0</v>
      </c>
    </row>
    <row r="252" spans="1:45" s="104" customFormat="1" ht="15.75" customHeight="1" hidden="1">
      <c r="A252" s="85">
        <f>A251+1</f>
        <v>245</v>
      </c>
      <c r="B252" s="105" t="s">
        <v>311</v>
      </c>
      <c r="C252" s="51" t="s">
        <v>58</v>
      </c>
      <c r="D252" s="87" t="s">
        <v>46</v>
      </c>
      <c r="E252" s="87" t="s">
        <v>47</v>
      </c>
      <c r="F252" s="88">
        <f>IF(G252&lt;1942,"L",IF(G252&lt;1947,"SM",IF(G252&lt;1957,"M",IF(G252&gt;2002,"J",""))))</f>
      </c>
      <c r="G252" s="87">
        <v>1970</v>
      </c>
      <c r="H252" s="89"/>
      <c r="I252" s="89">
        <f>IF(U252&lt;&gt;"",I$5-U252+1,"")</f>
      </c>
      <c r="J252" s="99"/>
      <c r="K252" s="91">
        <f>IF(V252&lt;&gt;"",(K$5-V252+1)*1.5,"")</f>
      </c>
      <c r="L252" s="92">
        <f>X252</f>
        <v>0</v>
      </c>
      <c r="M252" s="93">
        <f>Y252</f>
        <v>0</v>
      </c>
      <c r="N252" s="94">
        <f>AH252</f>
        <v>0</v>
      </c>
      <c r="O252" s="94">
        <f>AI252</f>
        <v>0</v>
      </c>
      <c r="P252" s="93">
        <f>SUM(H252:K252)</f>
        <v>0</v>
      </c>
      <c r="Q252" s="95">
        <f>SUM(H252:K252)+MAX(M252,O252)</f>
        <v>0</v>
      </c>
      <c r="R252" s="96">
        <f>Q252+MAX(S252,T252)</f>
        <v>0</v>
      </c>
      <c r="S252" s="97">
        <f>IF(L252&gt;0,3,0)</f>
        <v>0</v>
      </c>
      <c r="T252" s="97">
        <f>IF(P252&gt;0,3,0)</f>
        <v>0</v>
      </c>
      <c r="U252" s="90"/>
      <c r="V252" s="90"/>
      <c r="W252" s="98">
        <v>0</v>
      </c>
      <c r="X252" s="99"/>
      <c r="Y252" s="100">
        <f>X252*Y$5</f>
        <v>0</v>
      </c>
      <c r="Z252" s="101"/>
      <c r="AA252" s="102"/>
      <c r="AB252" s="99"/>
      <c r="AC252" s="99"/>
      <c r="AD252" s="110"/>
      <c r="AE252" s="99"/>
      <c r="AF252" s="99"/>
      <c r="AG252" s="102"/>
      <c r="AH252" s="103">
        <f>MAX(Z252:AG252)</f>
        <v>0</v>
      </c>
      <c r="AI252" s="100">
        <f>AH252*AI$5</f>
        <v>0</v>
      </c>
      <c r="AJ252" s="101"/>
      <c r="AK252" s="102">
        <f>AA252*AK$3</f>
        <v>0</v>
      </c>
      <c r="AL252" s="102">
        <f>AB252*AL$3</f>
        <v>0</v>
      </c>
      <c r="AM252" s="102">
        <f>AC252*AM$3</f>
        <v>0</v>
      </c>
      <c r="AN252" s="102">
        <f>AD252*AN$3</f>
        <v>0</v>
      </c>
      <c r="AO252" s="102">
        <f>AE252*AO$3</f>
        <v>0</v>
      </c>
      <c r="AP252" s="102">
        <f>AF252*AP$3</f>
        <v>0</v>
      </c>
      <c r="AQ252" s="102">
        <f>AG252*AQ$3</f>
        <v>0</v>
      </c>
      <c r="AR252" s="103">
        <f>MAX(AJ252:AQ252)</f>
        <v>0</v>
      </c>
      <c r="AS252" s="100">
        <f>AR252*AS$5</f>
        <v>0</v>
      </c>
    </row>
    <row r="253" spans="1:45" s="104" customFormat="1" ht="15.75" customHeight="1" hidden="1">
      <c r="A253" s="85">
        <f>A252+1</f>
        <v>246</v>
      </c>
      <c r="B253" s="105" t="s">
        <v>312</v>
      </c>
      <c r="C253" s="51" t="s">
        <v>45</v>
      </c>
      <c r="D253" s="87" t="s">
        <v>46</v>
      </c>
      <c r="E253" s="87" t="s">
        <v>47</v>
      </c>
      <c r="F253" s="88">
        <f>IF(G253&lt;1942,"L",IF(G253&lt;1947,"SM",IF(G253&lt;1957,"M",IF(G253&gt;2002,"J",""))))</f>
      </c>
      <c r="G253" s="87">
        <v>1962</v>
      </c>
      <c r="H253" s="89"/>
      <c r="I253" s="89">
        <f>IF(U253&lt;&gt;"",I$5-U253+1,"")</f>
      </c>
      <c r="J253" s="99"/>
      <c r="K253" s="91">
        <f>IF(V253&lt;&gt;"",(K$5-V253+1)*1.5,"")</f>
      </c>
      <c r="L253" s="92">
        <f>X253</f>
        <v>0</v>
      </c>
      <c r="M253" s="93">
        <f>Y253</f>
        <v>0</v>
      </c>
      <c r="N253" s="94">
        <f>AH253</f>
        <v>0</v>
      </c>
      <c r="O253" s="94">
        <f>AI253</f>
        <v>0</v>
      </c>
      <c r="P253" s="93">
        <f>SUM(H253:K253)</f>
        <v>0</v>
      </c>
      <c r="Q253" s="95">
        <f>SUM(H253:K253)+MAX(M253,O253)</f>
        <v>0</v>
      </c>
      <c r="R253" s="96">
        <f>Q253+MAX(S253,T253)</f>
        <v>0</v>
      </c>
      <c r="S253" s="97">
        <f>IF(L253&gt;0,3,0)</f>
        <v>0</v>
      </c>
      <c r="T253" s="97">
        <f>IF(P253&gt;0,3,0)</f>
        <v>0</v>
      </c>
      <c r="U253" s="90"/>
      <c r="V253" s="90"/>
      <c r="W253" s="98">
        <v>0</v>
      </c>
      <c r="X253" s="102"/>
      <c r="Y253" s="100">
        <f>X253*Y$5</f>
        <v>0</v>
      </c>
      <c r="Z253" s="101"/>
      <c r="AA253" s="99"/>
      <c r="AB253" s="99"/>
      <c r="AC253" s="99"/>
      <c r="AD253" s="110"/>
      <c r="AE253" s="99"/>
      <c r="AF253" s="99"/>
      <c r="AG253" s="102"/>
      <c r="AH253" s="103">
        <f>MAX(Z253:AG253)</f>
        <v>0</v>
      </c>
      <c r="AI253" s="100">
        <f>AH253*AI$5</f>
        <v>0</v>
      </c>
      <c r="AJ253" s="101"/>
      <c r="AK253" s="102">
        <f>AA253*AK$3</f>
        <v>0</v>
      </c>
      <c r="AL253" s="102">
        <f>AB253*AL$3</f>
        <v>0</v>
      </c>
      <c r="AM253" s="102">
        <f>AC253*AM$3</f>
        <v>0</v>
      </c>
      <c r="AN253" s="102">
        <f>AD253*AN$3</f>
        <v>0</v>
      </c>
      <c r="AO253" s="102">
        <f>AE253*AO$3</f>
        <v>0</v>
      </c>
      <c r="AP253" s="102">
        <f>AF253*AP$3</f>
        <v>0</v>
      </c>
      <c r="AQ253" s="102">
        <f>AG253*AQ$3</f>
        <v>0</v>
      </c>
      <c r="AR253" s="103">
        <f>MAX(AJ253:AQ253)</f>
        <v>0</v>
      </c>
      <c r="AS253" s="100">
        <f>AR253*AS$5</f>
        <v>0</v>
      </c>
    </row>
    <row r="254" spans="1:45" s="104" customFormat="1" ht="15.75" customHeight="1" hidden="1">
      <c r="A254" s="85">
        <f>A253+1</f>
        <v>247</v>
      </c>
      <c r="B254" s="86" t="s">
        <v>313</v>
      </c>
      <c r="C254" s="51" t="s">
        <v>52</v>
      </c>
      <c r="D254" s="87" t="s">
        <v>46</v>
      </c>
      <c r="E254" s="87" t="s">
        <v>47</v>
      </c>
      <c r="F254" s="88" t="str">
        <f>IF(G254&lt;1942,"L",IF(G254&lt;1947,"SM",IF(G254&lt;1957,"M",IF(G254&gt;2002,"J",""))))</f>
        <v>L</v>
      </c>
      <c r="G254" s="87">
        <v>1941</v>
      </c>
      <c r="H254" s="89"/>
      <c r="I254" s="89">
        <f>IF(U254&lt;&gt;"",I$5-U254+1,"")</f>
      </c>
      <c r="J254" s="90"/>
      <c r="K254" s="91">
        <f>IF(V254&lt;&gt;"",(K$5-V254+1)*1.5,"")</f>
      </c>
      <c r="L254" s="92">
        <f>X254</f>
        <v>0</v>
      </c>
      <c r="M254" s="93">
        <f>Y254</f>
        <v>0</v>
      </c>
      <c r="N254" s="94">
        <f>AH254</f>
        <v>0</v>
      </c>
      <c r="O254" s="94">
        <f>AI254</f>
        <v>0</v>
      </c>
      <c r="P254" s="93">
        <f>SUM(H254:K254)</f>
        <v>0</v>
      </c>
      <c r="Q254" s="95">
        <f>SUM(H254:K254)+MAX(M254,O254)</f>
        <v>0</v>
      </c>
      <c r="R254" s="96">
        <f>Q254+MAX(S254,T254)</f>
        <v>0</v>
      </c>
      <c r="S254" s="97">
        <f>IF(L254&gt;0,3,0)</f>
        <v>0</v>
      </c>
      <c r="T254" s="97">
        <f>IF(P254&gt;0,3,0)</f>
        <v>0</v>
      </c>
      <c r="U254" s="90"/>
      <c r="V254" s="90"/>
      <c r="W254" s="98">
        <v>0</v>
      </c>
      <c r="X254" s="99"/>
      <c r="Y254" s="100">
        <f>X254*Y$5</f>
        <v>0</v>
      </c>
      <c r="Z254" s="101"/>
      <c r="AA254" s="99"/>
      <c r="AB254" s="90"/>
      <c r="AC254" s="99"/>
      <c r="AD254" s="110"/>
      <c r="AE254" s="99"/>
      <c r="AF254" s="99"/>
      <c r="AG254" s="102"/>
      <c r="AH254" s="103">
        <f>MAX(Z254:AG254)</f>
        <v>0</v>
      </c>
      <c r="AI254" s="100">
        <f>AH254*AI$5</f>
        <v>0</v>
      </c>
      <c r="AJ254" s="101"/>
      <c r="AK254" s="102">
        <f>AA254*AK$3</f>
        <v>0</v>
      </c>
      <c r="AL254" s="102">
        <f>AB254*AL$3</f>
        <v>0</v>
      </c>
      <c r="AM254" s="102">
        <f>AC254*AM$3</f>
        <v>0</v>
      </c>
      <c r="AN254" s="102">
        <f>AD254*AN$3</f>
        <v>0</v>
      </c>
      <c r="AO254" s="102">
        <f>AE254*AO$3</f>
        <v>0</v>
      </c>
      <c r="AP254" s="102">
        <f>AF254*AP$3</f>
        <v>0</v>
      </c>
      <c r="AQ254" s="102">
        <f>AG254*AQ$3</f>
        <v>0</v>
      </c>
      <c r="AR254" s="103">
        <f>MAX(AJ254:AQ254)</f>
        <v>0</v>
      </c>
      <c r="AS254" s="100">
        <f>AR254*AS$5</f>
        <v>0</v>
      </c>
    </row>
    <row r="255" spans="1:50" s="104" customFormat="1" ht="15.75" customHeight="1" hidden="1">
      <c r="A255" s="85">
        <f>A254+1</f>
        <v>248</v>
      </c>
      <c r="B255" s="105" t="s">
        <v>314</v>
      </c>
      <c r="C255" s="51" t="s">
        <v>45</v>
      </c>
      <c r="D255" s="87" t="s">
        <v>46</v>
      </c>
      <c r="E255" s="87" t="s">
        <v>47</v>
      </c>
      <c r="F255" s="88" t="str">
        <f>IF(G255&lt;1942,"L",IF(G255&lt;1947,"SM",IF(G255&lt;1957,"M",IF(G255&gt;2002,"J",""))))</f>
        <v>M</v>
      </c>
      <c r="G255" s="87">
        <v>1955</v>
      </c>
      <c r="H255" s="89"/>
      <c r="I255" s="89">
        <f>IF(U255&lt;&gt;"",I$5-U255+1,"")</f>
      </c>
      <c r="J255" s="99"/>
      <c r="K255" s="91">
        <f>IF(V255&lt;&gt;"",(K$5-V255+1)*1.5,"")</f>
      </c>
      <c r="L255" s="92">
        <f>X255</f>
        <v>0</v>
      </c>
      <c r="M255" s="93">
        <f>Y255</f>
        <v>0</v>
      </c>
      <c r="N255" s="94">
        <f>AH255</f>
        <v>0</v>
      </c>
      <c r="O255" s="94">
        <f>AI255</f>
        <v>0</v>
      </c>
      <c r="P255" s="93">
        <f>SUM(H255:K255)</f>
        <v>0</v>
      </c>
      <c r="Q255" s="95">
        <f>SUM(H255:K255)+MAX(M255,O255)</f>
        <v>0</v>
      </c>
      <c r="R255" s="96">
        <f>Q255+MAX(S255,T255)</f>
        <v>0</v>
      </c>
      <c r="S255" s="97">
        <f>IF(L255&gt;0,3,0)</f>
        <v>0</v>
      </c>
      <c r="T255" s="97">
        <f>IF(P255&gt;0,3,0)</f>
        <v>0</v>
      </c>
      <c r="U255" s="90"/>
      <c r="V255" s="90"/>
      <c r="W255" s="98">
        <v>0</v>
      </c>
      <c r="X255" s="99"/>
      <c r="Y255" s="100">
        <f>X255*Y$5</f>
        <v>0</v>
      </c>
      <c r="Z255" s="101"/>
      <c r="AA255" s="99"/>
      <c r="AB255" s="99"/>
      <c r="AC255" s="99"/>
      <c r="AD255" s="110"/>
      <c r="AE255" s="99"/>
      <c r="AF255" s="99"/>
      <c r="AG255" s="102"/>
      <c r="AH255" s="103">
        <f>MAX(Z255:AG255)</f>
        <v>0</v>
      </c>
      <c r="AI255" s="100">
        <f>AH255*AI$5</f>
        <v>0</v>
      </c>
      <c r="AJ255" s="101"/>
      <c r="AK255" s="102">
        <f>AA255*AK$3</f>
        <v>0</v>
      </c>
      <c r="AL255" s="102">
        <f>AB255*AL$3</f>
        <v>0</v>
      </c>
      <c r="AM255" s="102">
        <f>AC255*AM$3</f>
        <v>0</v>
      </c>
      <c r="AN255" s="102">
        <f>AD255*AN$3</f>
        <v>0</v>
      </c>
      <c r="AO255" s="102">
        <f>AE255*AO$3</f>
        <v>0</v>
      </c>
      <c r="AP255" s="102">
        <f>AF255*AP$3</f>
        <v>0</v>
      </c>
      <c r="AQ255" s="102">
        <f>AG255*AQ$3</f>
        <v>0</v>
      </c>
      <c r="AR255" s="103">
        <f>MAX(AJ255:AQ255)</f>
        <v>0</v>
      </c>
      <c r="AS255" s="100">
        <f>AR255*AS$5</f>
        <v>0</v>
      </c>
      <c r="AT255" s="2"/>
      <c r="AV255" s="2"/>
      <c r="AW255" s="2"/>
      <c r="AX255" s="2"/>
    </row>
    <row r="256" spans="1:50" s="104" customFormat="1" ht="15.75" customHeight="1" hidden="1">
      <c r="A256" s="85">
        <f>A255+1</f>
        <v>249</v>
      </c>
      <c r="B256" s="86" t="s">
        <v>315</v>
      </c>
      <c r="C256" s="51" t="s">
        <v>86</v>
      </c>
      <c r="D256" s="87" t="s">
        <v>46</v>
      </c>
      <c r="E256" s="87" t="s">
        <v>47</v>
      </c>
      <c r="F256" s="88">
        <f>IF(G256&lt;1943,"L",IF(G256&lt;1948,"SM",IF(G256&lt;1958,"M",IF(G256&gt;2003,"J",""))))</f>
      </c>
      <c r="G256" s="87">
        <v>1968</v>
      </c>
      <c r="H256" s="89"/>
      <c r="I256" s="89">
        <f>IF(U256&lt;&gt;"",I$5-U256+1,"")</f>
      </c>
      <c r="J256" s="90"/>
      <c r="K256" s="91">
        <f>IF(V256&lt;&gt;"",(K$5-V256+1)*1.5,"")</f>
      </c>
      <c r="L256" s="92">
        <f>X256</f>
        <v>0</v>
      </c>
      <c r="M256" s="93">
        <f>Y256</f>
        <v>0</v>
      </c>
      <c r="N256" s="125"/>
      <c r="O256" s="94">
        <f>AI256</f>
        <v>0</v>
      </c>
      <c r="P256" s="93">
        <f>SUM(H256:K256)</f>
        <v>0</v>
      </c>
      <c r="Q256" s="95">
        <f>SUM(H256:K256)+MAX(M256,O256)</f>
        <v>0</v>
      </c>
      <c r="R256" s="96">
        <f>Q256+MAX(S256,T256)</f>
        <v>0</v>
      </c>
      <c r="S256" s="97">
        <f>IF(L256&gt;0,3,0)</f>
        <v>0</v>
      </c>
      <c r="T256" s="97">
        <f>IF(P256&gt;0,3,0)</f>
        <v>0</v>
      </c>
      <c r="U256" s="90"/>
      <c r="V256" s="90"/>
      <c r="W256" s="98">
        <v>0</v>
      </c>
      <c r="X256" s="99"/>
      <c r="Y256" s="100">
        <f>X256*Y$5</f>
        <v>0</v>
      </c>
      <c r="Z256" s="101"/>
      <c r="AA256" s="99"/>
      <c r="AB256" s="90"/>
      <c r="AC256" s="99"/>
      <c r="AD256" s="107"/>
      <c r="AE256" s="99"/>
      <c r="AF256" s="99"/>
      <c r="AG256" s="102"/>
      <c r="AH256" s="103">
        <f>MAX(Z256:AG256)</f>
        <v>0</v>
      </c>
      <c r="AI256" s="100">
        <f>AH256*AI$5</f>
        <v>0</v>
      </c>
      <c r="AJ256" s="101"/>
      <c r="AK256" s="102">
        <f>AA256*AK$3</f>
        <v>0</v>
      </c>
      <c r="AL256" s="102">
        <f>AB256*AL$3</f>
        <v>0</v>
      </c>
      <c r="AM256" s="102">
        <f>AC256*AM$3</f>
        <v>0</v>
      </c>
      <c r="AN256" s="102">
        <f>AD256*AN$3</f>
        <v>0</v>
      </c>
      <c r="AO256" s="102">
        <f>AE256*AO$3</f>
        <v>0</v>
      </c>
      <c r="AP256" s="102">
        <f>AF256*AP$3</f>
        <v>0</v>
      </c>
      <c r="AQ256" s="102">
        <f>AG256*AQ$3</f>
        <v>0</v>
      </c>
      <c r="AR256" s="103">
        <f>MAX(AJ256:AQ256)</f>
        <v>0</v>
      </c>
      <c r="AS256" s="100">
        <f>AR256*AS$5</f>
        <v>0</v>
      </c>
      <c r="AV256" s="2"/>
      <c r="AW256" s="2"/>
      <c r="AX256" s="2"/>
    </row>
    <row r="257" spans="1:50" s="104" customFormat="1" ht="15.75" customHeight="1" hidden="1">
      <c r="A257" s="85">
        <f>A256+1</f>
        <v>250</v>
      </c>
      <c r="B257" s="105" t="s">
        <v>316</v>
      </c>
      <c r="C257" s="51" t="s">
        <v>56</v>
      </c>
      <c r="D257" s="87" t="s">
        <v>46</v>
      </c>
      <c r="E257" s="87" t="s">
        <v>47</v>
      </c>
      <c r="F257" s="88" t="str">
        <f>IF(G257&lt;1943,"L",IF(G257&lt;1948,"SM",IF(G257&lt;1958,"M",IF(G257&gt;2003,"J",""))))</f>
        <v>M</v>
      </c>
      <c r="G257" s="87">
        <v>1957</v>
      </c>
      <c r="H257" s="89"/>
      <c r="I257" s="89">
        <f>IF(U257&lt;&gt;"",I$5-U257+1,"")</f>
      </c>
      <c r="J257" s="99"/>
      <c r="K257" s="90">
        <f>IF(V257&lt;&gt;"",(K$5-V257+1)*1.5,"")</f>
      </c>
      <c r="L257" s="92">
        <f>X257</f>
        <v>0</v>
      </c>
      <c r="M257" s="93">
        <f>Y257</f>
        <v>0</v>
      </c>
      <c r="N257" s="94">
        <f>AH257</f>
        <v>0</v>
      </c>
      <c r="O257" s="94">
        <f>AI257</f>
        <v>0</v>
      </c>
      <c r="P257" s="93">
        <f>SUM(H257:K257)</f>
        <v>0</v>
      </c>
      <c r="Q257" s="95">
        <f>SUM(H257:K257)+MAX(M257,O257)</f>
        <v>0</v>
      </c>
      <c r="R257" s="96">
        <f>Q257+MAX(S257,T257)</f>
        <v>0</v>
      </c>
      <c r="S257" s="97">
        <f>IF(L257&gt;0,3,0)</f>
        <v>0</v>
      </c>
      <c r="T257" s="97">
        <f>IF(P257&gt;0,3,0)</f>
        <v>0</v>
      </c>
      <c r="U257" s="90"/>
      <c r="V257" s="90"/>
      <c r="W257" s="98">
        <v>0</v>
      </c>
      <c r="X257" s="102">
        <f>IF(W257&gt;0,W$5-W257+1,0)</f>
        <v>0</v>
      </c>
      <c r="Y257" s="100">
        <f>X257*Y$5</f>
        <v>0</v>
      </c>
      <c r="Z257" s="101"/>
      <c r="AA257" s="99"/>
      <c r="AB257" s="99"/>
      <c r="AC257" s="99"/>
      <c r="AD257" s="99"/>
      <c r="AE257" s="99"/>
      <c r="AF257" s="99"/>
      <c r="AG257" s="102"/>
      <c r="AH257" s="103">
        <f>MAX(Z257:AG257)</f>
        <v>0</v>
      </c>
      <c r="AI257" s="100">
        <f>AH257*AI$5</f>
        <v>0</v>
      </c>
      <c r="AJ257" s="101"/>
      <c r="AK257" s="102">
        <f>AA257*AK$3</f>
        <v>0</v>
      </c>
      <c r="AL257" s="102">
        <f>AB257*AL$3</f>
        <v>0</v>
      </c>
      <c r="AM257" s="102">
        <f>AC257*AM$3</f>
        <v>0</v>
      </c>
      <c r="AN257" s="102">
        <f>AD257*AN$3</f>
        <v>0</v>
      </c>
      <c r="AO257" s="102">
        <f>AE257*AO$3</f>
        <v>0</v>
      </c>
      <c r="AP257" s="102">
        <f>AF257*AP$3</f>
        <v>0</v>
      </c>
      <c r="AQ257" s="102">
        <f>AG257*AQ$3</f>
        <v>0</v>
      </c>
      <c r="AR257" s="103">
        <f>MAX(AJ257:AQ257)</f>
        <v>0</v>
      </c>
      <c r="AS257" s="100">
        <f>AR257*AS$5</f>
        <v>0</v>
      </c>
      <c r="AV257" s="2"/>
      <c r="AW257" s="2"/>
      <c r="AX257" s="2"/>
    </row>
    <row r="258" spans="1:50" s="104" customFormat="1" ht="15.75" customHeight="1" hidden="1">
      <c r="A258" s="85">
        <f>A257+1</f>
        <v>251</v>
      </c>
      <c r="B258" s="105" t="s">
        <v>317</v>
      </c>
      <c r="C258" s="51" t="s">
        <v>71</v>
      </c>
      <c r="D258" s="87" t="s">
        <v>46</v>
      </c>
      <c r="E258" s="111" t="s">
        <v>47</v>
      </c>
      <c r="F258" s="88">
        <f>IF(G258&lt;1942,"L",IF(G258&lt;1947,"SM",IF(G258&lt;1957,"M",IF(G258&gt;2002,"J",""))))</f>
      </c>
      <c r="G258" s="111">
        <v>1961</v>
      </c>
      <c r="H258" s="89"/>
      <c r="I258" s="89">
        <f>IF(U258&lt;&gt;"",I$5-U258+1,"")</f>
      </c>
      <c r="J258" s="112"/>
      <c r="K258" s="91">
        <f>IF(V258&lt;&gt;"",(K$5-V258+1)*1.5,"")</f>
      </c>
      <c r="L258" s="92">
        <f>X258</f>
        <v>0</v>
      </c>
      <c r="M258" s="93">
        <f>Y258</f>
        <v>0</v>
      </c>
      <c r="N258" s="94">
        <f>AH258</f>
        <v>0</v>
      </c>
      <c r="O258" s="94">
        <f>AI258</f>
        <v>0</v>
      </c>
      <c r="P258" s="93">
        <f>SUM(H258:K258)</f>
        <v>0</v>
      </c>
      <c r="Q258" s="95">
        <f>SUM(H258:K258)+MAX(M258,O258)</f>
        <v>0</v>
      </c>
      <c r="R258" s="96">
        <f>Q258+MAX(S258,T258)</f>
        <v>0</v>
      </c>
      <c r="S258" s="97">
        <f>IF(L258&gt;0,3,0)</f>
        <v>0</v>
      </c>
      <c r="T258" s="97">
        <f>IF(P258&gt;0,3,0)</f>
        <v>0</v>
      </c>
      <c r="U258" s="90"/>
      <c r="V258" s="90"/>
      <c r="W258" s="98">
        <v>0</v>
      </c>
      <c r="X258" s="102"/>
      <c r="Y258" s="100">
        <f>X258*Y$5</f>
        <v>0</v>
      </c>
      <c r="Z258" s="101"/>
      <c r="AA258" s="119"/>
      <c r="AB258" s="112"/>
      <c r="AC258" s="119"/>
      <c r="AD258" s="110"/>
      <c r="AE258" s="119"/>
      <c r="AF258" s="119"/>
      <c r="AG258" s="102"/>
      <c r="AH258" s="103">
        <f>MAX(Z258:AG258)</f>
        <v>0</v>
      </c>
      <c r="AI258" s="100">
        <f>AH258*AI$5</f>
        <v>0</v>
      </c>
      <c r="AJ258" s="101"/>
      <c r="AK258" s="102">
        <f>AA258*AK$3</f>
        <v>0</v>
      </c>
      <c r="AL258" s="102">
        <f>AB258*AL$3</f>
        <v>0</v>
      </c>
      <c r="AM258" s="102">
        <f>AC258*AM$3</f>
        <v>0</v>
      </c>
      <c r="AN258" s="102">
        <f>AD258*AN$3</f>
        <v>0</v>
      </c>
      <c r="AO258" s="102">
        <f>AE258*AO$3</f>
        <v>0</v>
      </c>
      <c r="AP258" s="102">
        <f>AF258*AP$3</f>
        <v>0</v>
      </c>
      <c r="AQ258" s="102">
        <f>AG258*AQ$3</f>
        <v>0</v>
      </c>
      <c r="AR258" s="103">
        <f>MAX(AJ258:AQ258)</f>
        <v>0</v>
      </c>
      <c r="AS258" s="100">
        <f>AR258*AS$5</f>
        <v>0</v>
      </c>
      <c r="AU258" s="2"/>
      <c r="AV258" s="2"/>
      <c r="AW258" s="2"/>
      <c r="AX258" s="2"/>
    </row>
    <row r="259" spans="1:50" s="104" customFormat="1" ht="15.75" customHeight="1" hidden="1">
      <c r="A259" s="85">
        <f>A258+1</f>
        <v>252</v>
      </c>
      <c r="B259" s="105" t="s">
        <v>318</v>
      </c>
      <c r="C259" s="51" t="s">
        <v>45</v>
      </c>
      <c r="D259" s="87" t="s">
        <v>46</v>
      </c>
      <c r="E259" s="111" t="s">
        <v>47</v>
      </c>
      <c r="F259" s="88">
        <f>IF(G259&lt;1942,"L",IF(G259&lt;1947,"SM",IF(G259&lt;1957,"M",IF(G259&gt;2002,"J",""))))</f>
      </c>
      <c r="G259" s="111">
        <v>1963</v>
      </c>
      <c r="H259" s="89"/>
      <c r="I259" s="89">
        <f>IF(U259&lt;&gt;"",I$5-U259+1,"")</f>
      </c>
      <c r="J259" s="119"/>
      <c r="K259" s="91">
        <f>IF(V259&lt;&gt;"",(K$5-V259+1)*1.5,"")</f>
      </c>
      <c r="L259" s="92">
        <f>X259</f>
        <v>0</v>
      </c>
      <c r="M259" s="93">
        <f>Y259</f>
        <v>0</v>
      </c>
      <c r="N259" s="94">
        <f>AH259</f>
        <v>0</v>
      </c>
      <c r="O259" s="94">
        <f>AI259</f>
        <v>0</v>
      </c>
      <c r="P259" s="93">
        <f>SUM(H259:K259)</f>
        <v>0</v>
      </c>
      <c r="Q259" s="95">
        <f>SUM(H259:K259)+MAX(M259,O259)</f>
        <v>0</v>
      </c>
      <c r="R259" s="96">
        <f>Q259+MAX(S259,T259)</f>
        <v>0</v>
      </c>
      <c r="S259" s="97">
        <f>IF(L259&gt;0,3,0)</f>
        <v>0</v>
      </c>
      <c r="T259" s="97">
        <f>IF(P259&gt;0,3,0)</f>
        <v>0</v>
      </c>
      <c r="U259" s="90"/>
      <c r="V259" s="90"/>
      <c r="W259" s="98">
        <v>0</v>
      </c>
      <c r="X259" s="102"/>
      <c r="Y259" s="100">
        <f>X259*Y$5</f>
        <v>0</v>
      </c>
      <c r="Z259" s="101"/>
      <c r="AA259" s="119"/>
      <c r="AB259" s="119"/>
      <c r="AC259" s="119"/>
      <c r="AD259" s="110"/>
      <c r="AE259" s="119"/>
      <c r="AF259" s="119"/>
      <c r="AG259" s="102"/>
      <c r="AH259" s="103">
        <f>MAX(Z259:AG259)</f>
        <v>0</v>
      </c>
      <c r="AI259" s="100">
        <f>AH259*AI$5</f>
        <v>0</v>
      </c>
      <c r="AJ259" s="101"/>
      <c r="AK259" s="102">
        <f>AA259*AK$3</f>
        <v>0</v>
      </c>
      <c r="AL259" s="102">
        <f>AB259*AL$3</f>
        <v>0</v>
      </c>
      <c r="AM259" s="102">
        <f>AC259*AM$3</f>
        <v>0</v>
      </c>
      <c r="AN259" s="102">
        <f>AD259*AN$3</f>
        <v>0</v>
      </c>
      <c r="AO259" s="102">
        <f>AE259*AO$3</f>
        <v>0</v>
      </c>
      <c r="AP259" s="102">
        <f>AF259*AP$3</f>
        <v>0</v>
      </c>
      <c r="AQ259" s="102">
        <f>AG259*AQ$3</f>
        <v>0</v>
      </c>
      <c r="AR259" s="103">
        <f>MAX(AJ259:AQ259)</f>
        <v>0</v>
      </c>
      <c r="AS259" s="100">
        <f>AR259*AS$5</f>
        <v>0</v>
      </c>
      <c r="AV259" s="2"/>
      <c r="AW259" s="2"/>
      <c r="AX259" s="2"/>
    </row>
    <row r="260" spans="1:50" s="104" customFormat="1" ht="15.75" customHeight="1" hidden="1">
      <c r="A260" s="85">
        <f>A259+1</f>
        <v>253</v>
      </c>
      <c r="B260" s="86" t="s">
        <v>319</v>
      </c>
      <c r="C260" s="51" t="s">
        <v>45</v>
      </c>
      <c r="D260" s="87" t="s">
        <v>46</v>
      </c>
      <c r="E260" s="87" t="s">
        <v>47</v>
      </c>
      <c r="F260" s="88">
        <f>IF(G260&lt;1942,"L",IF(G260&lt;1947,"SM",IF(G260&lt;1957,"M",IF(G260&gt;2002,"J",""))))</f>
      </c>
      <c r="G260" s="87">
        <v>1959</v>
      </c>
      <c r="H260" s="89"/>
      <c r="I260" s="89">
        <f>IF(U260&lt;&gt;"",I$5-U260+1,"")</f>
      </c>
      <c r="J260" s="112"/>
      <c r="K260" s="91">
        <f>IF(V260&lt;&gt;"",(K$5-V260+1)*1.5,"")</f>
      </c>
      <c r="L260" s="92">
        <f>X260</f>
        <v>0</v>
      </c>
      <c r="M260" s="93">
        <f>Y260</f>
        <v>0</v>
      </c>
      <c r="N260" s="94">
        <f>AH260</f>
        <v>0</v>
      </c>
      <c r="O260" s="94">
        <f>AI260</f>
        <v>0</v>
      </c>
      <c r="P260" s="93">
        <f>SUM(H260:K260)</f>
        <v>0</v>
      </c>
      <c r="Q260" s="95">
        <f>SUM(H260:K260)+MAX(M260,O260)</f>
        <v>0</v>
      </c>
      <c r="R260" s="96">
        <f>Q260+MAX(S260,T260)</f>
        <v>0</v>
      </c>
      <c r="S260" s="97">
        <f>IF(L260&gt;0,3,0)</f>
        <v>0</v>
      </c>
      <c r="T260" s="97">
        <f>IF(P260&gt;0,3,0)</f>
        <v>0</v>
      </c>
      <c r="U260" s="90"/>
      <c r="V260" s="90"/>
      <c r="W260" s="98">
        <v>0</v>
      </c>
      <c r="X260" s="99"/>
      <c r="Y260" s="100">
        <f>X260*Y$5</f>
        <v>0</v>
      </c>
      <c r="Z260" s="101"/>
      <c r="AA260" s="102"/>
      <c r="AB260" s="90"/>
      <c r="AC260" s="99"/>
      <c r="AD260" s="110"/>
      <c r="AE260" s="99"/>
      <c r="AF260" s="99"/>
      <c r="AG260" s="102"/>
      <c r="AH260" s="103">
        <f>MAX(Z260:AG260)</f>
        <v>0</v>
      </c>
      <c r="AI260" s="100">
        <f>AH260*AI$5</f>
        <v>0</v>
      </c>
      <c r="AJ260" s="101"/>
      <c r="AK260" s="102">
        <f>AA260*AK$3</f>
        <v>0</v>
      </c>
      <c r="AL260" s="102">
        <f>AB260*AL$3</f>
        <v>0</v>
      </c>
      <c r="AM260" s="102">
        <f>AC260*AM$3</f>
        <v>0</v>
      </c>
      <c r="AN260" s="102">
        <f>AD260*AN$3</f>
        <v>0</v>
      </c>
      <c r="AO260" s="102">
        <f>AE260*AO$3</f>
        <v>0</v>
      </c>
      <c r="AP260" s="102">
        <f>AF260*AP$3</f>
        <v>0</v>
      </c>
      <c r="AQ260" s="102">
        <f>AG260*AQ$3</f>
        <v>0</v>
      </c>
      <c r="AR260" s="103">
        <f>MAX(AJ260:AQ260)</f>
        <v>0</v>
      </c>
      <c r="AS260" s="100">
        <f>AR260*AS$5</f>
        <v>0</v>
      </c>
      <c r="AT260" s="2"/>
      <c r="AU260" s="2"/>
      <c r="AV260" s="2"/>
      <c r="AW260" s="2"/>
      <c r="AX260" s="2"/>
    </row>
    <row r="261" spans="1:53" ht="15.75" customHeight="1" hidden="1">
      <c r="A261" s="85">
        <f>A260+1</f>
        <v>254</v>
      </c>
      <c r="B261" s="86" t="s">
        <v>320</v>
      </c>
      <c r="C261" s="51" t="s">
        <v>65</v>
      </c>
      <c r="D261" s="87" t="s">
        <v>46</v>
      </c>
      <c r="E261" s="87" t="s">
        <v>47</v>
      </c>
      <c r="F261" s="88" t="str">
        <f>IF(G261&lt;1942,"L",IF(G261&lt;1947,"SM",IF(G261&lt;1957,"M",IF(G261&gt;2002,"J",""))))</f>
        <v>SM</v>
      </c>
      <c r="G261" s="87">
        <v>1946</v>
      </c>
      <c r="H261" s="89"/>
      <c r="I261" s="89">
        <f>IF(U261&lt;&gt;"",I$5-U261+1,"")</f>
      </c>
      <c r="J261" s="90"/>
      <c r="K261" s="91">
        <f>IF(V261&lt;&gt;"",(K$5-V261+1)*1.5,"")</f>
      </c>
      <c r="L261" s="92">
        <f>X261</f>
        <v>0</v>
      </c>
      <c r="M261" s="93">
        <f>Y261</f>
        <v>0</v>
      </c>
      <c r="N261" s="94">
        <f>AH261</f>
        <v>0</v>
      </c>
      <c r="O261" s="94">
        <f>AI261</f>
        <v>0</v>
      </c>
      <c r="P261" s="93">
        <f>SUM(H261:K261)</f>
        <v>0</v>
      </c>
      <c r="Q261" s="95">
        <f>SUM(H261:K261)+MAX(M261,O261)</f>
        <v>0</v>
      </c>
      <c r="R261" s="96">
        <f>Q261+MAX(S261,T261)</f>
        <v>0</v>
      </c>
      <c r="S261" s="97">
        <f>IF(L261&gt;0,3,0)</f>
        <v>0</v>
      </c>
      <c r="T261" s="97">
        <f>IF(P261&gt;0,3,0)</f>
        <v>0</v>
      </c>
      <c r="U261" s="90"/>
      <c r="V261" s="90"/>
      <c r="W261" s="98">
        <v>0</v>
      </c>
      <c r="X261" s="99"/>
      <c r="Y261" s="100">
        <f>X261*Y$5</f>
        <v>0</v>
      </c>
      <c r="Z261" s="101"/>
      <c r="AA261" s="99"/>
      <c r="AB261" s="90"/>
      <c r="AC261" s="99"/>
      <c r="AD261" s="110"/>
      <c r="AE261" s="99"/>
      <c r="AF261" s="99"/>
      <c r="AG261" s="102"/>
      <c r="AH261" s="103">
        <f>MAX(Z261:AG261)</f>
        <v>0</v>
      </c>
      <c r="AI261" s="100">
        <f>AH261*AI$5</f>
        <v>0</v>
      </c>
      <c r="AJ261" s="101"/>
      <c r="AK261" s="102">
        <f>AA261*AK$3</f>
        <v>0</v>
      </c>
      <c r="AL261" s="102">
        <f>AB261*AL$3</f>
        <v>0</v>
      </c>
      <c r="AM261" s="102">
        <f>AC261*AM$3</f>
        <v>0</v>
      </c>
      <c r="AN261" s="102">
        <f>AD261*AN$3</f>
        <v>0</v>
      </c>
      <c r="AO261" s="102">
        <f>AE261*AO$3</f>
        <v>0</v>
      </c>
      <c r="AP261" s="102">
        <f>AF261*AP$3</f>
        <v>0</v>
      </c>
      <c r="AQ261" s="102">
        <f>AG261*AQ$3</f>
        <v>0</v>
      </c>
      <c r="AR261" s="103">
        <f>MAX(AJ261:AQ261)</f>
        <v>0</v>
      </c>
      <c r="AS261" s="100">
        <f>AR261*AS$5</f>
        <v>0</v>
      </c>
      <c r="AT261" s="104"/>
      <c r="AU261" s="104"/>
      <c r="AV261" s="104"/>
      <c r="AW261" s="104"/>
      <c r="AX261" s="104"/>
      <c r="AY261" s="104"/>
      <c r="AZ261" s="104"/>
      <c r="BA261" s="104"/>
    </row>
    <row r="262" spans="1:50" s="104" customFormat="1" ht="15.75" customHeight="1" hidden="1">
      <c r="A262" s="85">
        <f>A261+1</f>
        <v>255</v>
      </c>
      <c r="B262" s="86" t="s">
        <v>321</v>
      </c>
      <c r="C262" s="51" t="s">
        <v>9</v>
      </c>
      <c r="D262" s="87" t="s">
        <v>46</v>
      </c>
      <c r="E262" s="87" t="s">
        <v>47</v>
      </c>
      <c r="F262" s="88" t="str">
        <f>IF(G262&lt;1943,"L",IF(G262&lt;1948,"SM",IF(G262&lt;1958,"M",IF(G262&gt;2003,"J",""))))</f>
        <v>M</v>
      </c>
      <c r="G262" s="87">
        <v>1952</v>
      </c>
      <c r="H262" s="89"/>
      <c r="I262" s="89">
        <f>IF(U262&lt;&gt;"",I$5-U262+1,"")</f>
      </c>
      <c r="J262" s="90"/>
      <c r="K262" s="91">
        <f>IF(V262&lt;&gt;"",(K$5-V262+1)*1.5,"")</f>
      </c>
      <c r="L262" s="92">
        <f>X262</f>
        <v>0</v>
      </c>
      <c r="M262" s="93">
        <f>Y262</f>
        <v>0</v>
      </c>
      <c r="N262" s="94">
        <f>AH262</f>
        <v>0</v>
      </c>
      <c r="O262" s="94">
        <f>AI262</f>
        <v>0</v>
      </c>
      <c r="P262" s="93">
        <f>SUM(H262:K262)</f>
        <v>0</v>
      </c>
      <c r="Q262" s="95">
        <f>SUM(H262:K262)+MAX(M262,O262)</f>
        <v>0</v>
      </c>
      <c r="R262" s="96">
        <f>Q262+MAX(S262,T262)</f>
        <v>0</v>
      </c>
      <c r="S262" s="97">
        <f>IF(L262&gt;0,3,0)</f>
        <v>0</v>
      </c>
      <c r="T262" s="97">
        <f>IF(P262&gt;0,3,0)</f>
        <v>0</v>
      </c>
      <c r="U262" s="90"/>
      <c r="V262" s="90"/>
      <c r="W262" s="98">
        <v>0</v>
      </c>
      <c r="X262" s="99"/>
      <c r="Y262" s="100">
        <f>X262*Y$5</f>
        <v>0</v>
      </c>
      <c r="Z262" s="101"/>
      <c r="AA262" s="102"/>
      <c r="AB262" s="90"/>
      <c r="AC262" s="99"/>
      <c r="AD262" s="110"/>
      <c r="AE262" s="99"/>
      <c r="AF262" s="99"/>
      <c r="AG262" s="102"/>
      <c r="AH262" s="103">
        <f>MAX(Z262:AG262)</f>
        <v>0</v>
      </c>
      <c r="AI262" s="100">
        <f>AH262*AI$5</f>
        <v>0</v>
      </c>
      <c r="AJ262" s="101"/>
      <c r="AK262" s="102">
        <f>AA262*AK$3</f>
        <v>0</v>
      </c>
      <c r="AL262" s="102">
        <f>AB262*AL$3</f>
        <v>0</v>
      </c>
      <c r="AM262" s="102">
        <f>AC262*AM$3</f>
        <v>0</v>
      </c>
      <c r="AN262" s="102">
        <f>AD262*AN$3</f>
        <v>0</v>
      </c>
      <c r="AO262" s="102">
        <f>AE262*AO$3</f>
        <v>0</v>
      </c>
      <c r="AP262" s="102">
        <f>AF262*AP$3</f>
        <v>0</v>
      </c>
      <c r="AQ262" s="102">
        <f>AG262*AQ$3</f>
        <v>0</v>
      </c>
      <c r="AR262" s="103">
        <f>MAX(AJ262:AQ262)</f>
        <v>0</v>
      </c>
      <c r="AS262" s="100">
        <f>AR262*AS$5</f>
        <v>0</v>
      </c>
      <c r="AT262" s="2"/>
      <c r="AV262" s="2"/>
      <c r="AW262" s="2"/>
      <c r="AX262" s="2"/>
    </row>
    <row r="263" spans="1:47" s="104" customFormat="1" ht="15.75" customHeight="1" hidden="1">
      <c r="A263" s="85">
        <f>A262+1</f>
        <v>256</v>
      </c>
      <c r="B263" s="86" t="s">
        <v>322</v>
      </c>
      <c r="C263" s="51" t="s">
        <v>56</v>
      </c>
      <c r="D263" s="87" t="s">
        <v>46</v>
      </c>
      <c r="E263" s="87" t="s">
        <v>47</v>
      </c>
      <c r="F263" s="88">
        <f>IF(G263&lt;1942,"L",IF(G263&lt;1947,"SM",IF(G263&lt;1957,"M",IF(G263&gt;2002,"J",""))))</f>
      </c>
      <c r="G263" s="87">
        <v>1959</v>
      </c>
      <c r="H263" s="89"/>
      <c r="I263" s="89">
        <f>IF(U263&lt;&gt;"",I$5-U263+1,"")</f>
      </c>
      <c r="J263" s="90"/>
      <c r="K263" s="91">
        <f>IF(V263&lt;&gt;"",(K$5-V263+1)*1.5,"")</f>
      </c>
      <c r="L263" s="92">
        <f>X263</f>
        <v>0</v>
      </c>
      <c r="M263" s="93">
        <f>Y263</f>
        <v>0</v>
      </c>
      <c r="N263" s="94">
        <f>AH263</f>
        <v>0</v>
      </c>
      <c r="O263" s="94">
        <f>AI263</f>
        <v>0</v>
      </c>
      <c r="P263" s="93">
        <f>SUM(H263:K263)</f>
        <v>0</v>
      </c>
      <c r="Q263" s="95">
        <f>SUM(H263:K263)+MAX(M263,O263)</f>
        <v>0</v>
      </c>
      <c r="R263" s="96">
        <f>Q263+MAX(S263,T263)</f>
        <v>0</v>
      </c>
      <c r="S263" s="97">
        <f>IF(L263&gt;0,3,0)</f>
        <v>0</v>
      </c>
      <c r="T263" s="97">
        <f>IF(P263&gt;0,3,0)</f>
        <v>0</v>
      </c>
      <c r="U263" s="90"/>
      <c r="V263" s="90"/>
      <c r="W263" s="98">
        <v>0</v>
      </c>
      <c r="X263" s="99"/>
      <c r="Y263" s="100">
        <f>X263*Y$5</f>
        <v>0</v>
      </c>
      <c r="Z263" s="101"/>
      <c r="AA263" s="99"/>
      <c r="AB263" s="90"/>
      <c r="AC263" s="99"/>
      <c r="AD263" s="110"/>
      <c r="AE263" s="99"/>
      <c r="AF263" s="99"/>
      <c r="AG263" s="102"/>
      <c r="AH263" s="103">
        <f>MAX(Z263:AG263)</f>
        <v>0</v>
      </c>
      <c r="AI263" s="100">
        <f>AH263*AI$5</f>
        <v>0</v>
      </c>
      <c r="AJ263" s="101"/>
      <c r="AK263" s="102">
        <f>AA263*AK$3</f>
        <v>0</v>
      </c>
      <c r="AL263" s="102">
        <f>AB263*AL$3</f>
        <v>0</v>
      </c>
      <c r="AM263" s="102">
        <f>AC263*AM$3</f>
        <v>0</v>
      </c>
      <c r="AN263" s="102">
        <f>AD263*AN$3</f>
        <v>0</v>
      </c>
      <c r="AO263" s="102">
        <f>AE263*AO$3</f>
        <v>0</v>
      </c>
      <c r="AP263" s="102">
        <f>AF263*AP$3</f>
        <v>0</v>
      </c>
      <c r="AQ263" s="102">
        <f>AG263*AQ$3</f>
        <v>0</v>
      </c>
      <c r="AR263" s="103">
        <f>MAX(AJ263:AQ263)</f>
        <v>0</v>
      </c>
      <c r="AS263" s="100">
        <f>AR263*AS$5</f>
        <v>0</v>
      </c>
      <c r="AU263" s="108"/>
    </row>
    <row r="264" spans="1:47" s="104" customFormat="1" ht="15.75" customHeight="1" hidden="1">
      <c r="A264" s="85">
        <f>A263+1</f>
        <v>257</v>
      </c>
      <c r="B264" s="105" t="s">
        <v>323</v>
      </c>
      <c r="C264" s="51"/>
      <c r="D264" s="87" t="s">
        <v>46</v>
      </c>
      <c r="E264" s="87" t="s">
        <v>47</v>
      </c>
      <c r="F264" s="88" t="str">
        <f>IF(G264&lt;1942,"L",IF(G264&lt;1947,"SM",IF(G264&lt;1957,"M",IF(G264&gt;2002,"J",""))))</f>
        <v>L</v>
      </c>
      <c r="G264" s="87">
        <v>1940</v>
      </c>
      <c r="H264" s="89"/>
      <c r="I264" s="89">
        <f>IF(U264&lt;&gt;"",I$5-U264+1,"")</f>
      </c>
      <c r="J264" s="99"/>
      <c r="K264" s="91">
        <f>IF(V264&lt;&gt;"",(K$5-V264+1)*1.5,"")</f>
      </c>
      <c r="L264" s="92">
        <f>X264</f>
        <v>0</v>
      </c>
      <c r="M264" s="93">
        <f>Y264</f>
        <v>0</v>
      </c>
      <c r="N264" s="94">
        <f>AH264</f>
        <v>0</v>
      </c>
      <c r="O264" s="94">
        <f>AI264</f>
        <v>0</v>
      </c>
      <c r="P264" s="93">
        <f>SUM(H264:K264)</f>
        <v>0</v>
      </c>
      <c r="Q264" s="95">
        <f>SUM(H264:K264)+MAX(M264,O264)</f>
        <v>0</v>
      </c>
      <c r="R264" s="96">
        <f>Q264+MAX(S264,T264)</f>
        <v>0</v>
      </c>
      <c r="S264" s="97">
        <f>IF(L264&gt;0,3,0)</f>
        <v>0</v>
      </c>
      <c r="T264" s="97">
        <f>IF(P264&gt;0,3,0)</f>
        <v>0</v>
      </c>
      <c r="U264" s="90"/>
      <c r="V264" s="90"/>
      <c r="W264" s="98">
        <v>0</v>
      </c>
      <c r="X264" s="99"/>
      <c r="Y264" s="100">
        <f>X264*Y$5</f>
        <v>0</v>
      </c>
      <c r="Z264" s="101"/>
      <c r="AA264" s="99"/>
      <c r="AB264" s="90"/>
      <c r="AC264" s="99"/>
      <c r="AD264" s="110"/>
      <c r="AE264" s="99"/>
      <c r="AF264" s="99"/>
      <c r="AG264" s="102"/>
      <c r="AH264" s="103">
        <f>MAX(Z264:AG264)</f>
        <v>0</v>
      </c>
      <c r="AI264" s="100">
        <f>AH264*AI$5</f>
        <v>0</v>
      </c>
      <c r="AJ264" s="101"/>
      <c r="AK264" s="102">
        <f>AA264*AK$3</f>
        <v>0</v>
      </c>
      <c r="AL264" s="102">
        <f>AB264*AL$3</f>
        <v>0</v>
      </c>
      <c r="AM264" s="102">
        <f>AC264*AM$3</f>
        <v>0</v>
      </c>
      <c r="AN264" s="102">
        <f>AD264*AN$3</f>
        <v>0</v>
      </c>
      <c r="AO264" s="102">
        <f>AE264*AO$3</f>
        <v>0</v>
      </c>
      <c r="AP264" s="102">
        <f>AF264*AP$3</f>
        <v>0</v>
      </c>
      <c r="AQ264" s="102">
        <f>AG264*AQ$3</f>
        <v>0</v>
      </c>
      <c r="AR264" s="103">
        <f>MAX(AJ264:AQ264)</f>
        <v>0</v>
      </c>
      <c r="AS264" s="100">
        <f>AR264*AS$5</f>
        <v>0</v>
      </c>
      <c r="AU264" s="24"/>
    </row>
    <row r="265" spans="1:45" s="104" customFormat="1" ht="15.75" customHeight="1" hidden="1">
      <c r="A265" s="85">
        <f>A264+1</f>
        <v>258</v>
      </c>
      <c r="B265" s="144" t="s">
        <v>324</v>
      </c>
      <c r="C265" s="51" t="s">
        <v>133</v>
      </c>
      <c r="D265" s="51" t="s">
        <v>237</v>
      </c>
      <c r="E265" s="87" t="s">
        <v>47</v>
      </c>
      <c r="F265" s="88" t="str">
        <f>IF(G265&lt;1942,"L",IF(G265&lt;1947,"SM",IF(G265&lt;1957,"M",IF(G265&gt;2002,"J",""))))</f>
        <v>L</v>
      </c>
      <c r="G265" s="87"/>
      <c r="H265" s="89"/>
      <c r="I265" s="89">
        <f>IF(U265&lt;&gt;"",I$5-U265+1,"")</f>
      </c>
      <c r="J265" s="99"/>
      <c r="K265" s="91">
        <f>IF(V265&lt;&gt;"",(K$5-V265+1)*1.5,"")</f>
      </c>
      <c r="L265" s="92">
        <f>X265</f>
        <v>0</v>
      </c>
      <c r="M265" s="93">
        <f>Y265</f>
        <v>0</v>
      </c>
      <c r="N265" s="94">
        <f>AH265</f>
        <v>0</v>
      </c>
      <c r="O265" s="94">
        <f>AI265</f>
        <v>0</v>
      </c>
      <c r="P265" s="93">
        <f>SUM(H265:K265)</f>
        <v>0</v>
      </c>
      <c r="Q265" s="95">
        <f>SUM(H265:K265)+MAX(M265,O265)</f>
        <v>0</v>
      </c>
      <c r="R265" s="96">
        <f>Q265+MAX(S265,T265)</f>
        <v>0</v>
      </c>
      <c r="S265" s="97">
        <f>IF(L265&gt;0,3,0)</f>
        <v>0</v>
      </c>
      <c r="T265" s="97">
        <f>IF(P265&gt;0,3,0)</f>
        <v>0</v>
      </c>
      <c r="U265" s="90"/>
      <c r="V265" s="90"/>
      <c r="W265" s="98">
        <v>0</v>
      </c>
      <c r="X265" s="99"/>
      <c r="Y265" s="100">
        <f>X265*Y$5</f>
        <v>0</v>
      </c>
      <c r="Z265" s="101"/>
      <c r="AA265" s="99"/>
      <c r="AB265" s="99"/>
      <c r="AC265" s="99"/>
      <c r="AD265" s="110"/>
      <c r="AE265" s="99"/>
      <c r="AF265" s="99"/>
      <c r="AG265" s="102"/>
      <c r="AH265" s="103">
        <f>MAX(Z265:AG265)</f>
        <v>0</v>
      </c>
      <c r="AI265" s="100">
        <f>AH265*AI$5</f>
        <v>0</v>
      </c>
      <c r="AJ265" s="101"/>
      <c r="AK265" s="102">
        <f>AA265*AK$3</f>
        <v>0</v>
      </c>
      <c r="AL265" s="102">
        <f>AB265*AL$3</f>
        <v>0</v>
      </c>
      <c r="AM265" s="102">
        <f>AC265*AM$3</f>
        <v>0</v>
      </c>
      <c r="AN265" s="102">
        <f>AD265*AN$3</f>
        <v>0</v>
      </c>
      <c r="AO265" s="102">
        <f>AE265*AO$3</f>
        <v>0</v>
      </c>
      <c r="AP265" s="102">
        <f>AF265*AP$3</f>
        <v>0</v>
      </c>
      <c r="AQ265" s="102">
        <f>AG265*AQ$3</f>
        <v>0</v>
      </c>
      <c r="AR265" s="103">
        <f>MAX(AJ265:AQ265)</f>
        <v>0</v>
      </c>
      <c r="AS265" s="100">
        <f>AR265*AS$5</f>
        <v>0</v>
      </c>
    </row>
    <row r="266" spans="1:47" s="104" customFormat="1" ht="15.75" customHeight="1" hidden="1">
      <c r="A266" s="85">
        <f>A265+1</f>
        <v>259</v>
      </c>
      <c r="B266" s="86" t="s">
        <v>325</v>
      </c>
      <c r="C266" s="51" t="s">
        <v>71</v>
      </c>
      <c r="D266" s="87" t="s">
        <v>46</v>
      </c>
      <c r="E266" s="87" t="s">
        <v>47</v>
      </c>
      <c r="F266" s="88">
        <f>IF(G266&lt;1943,"L",IF(G266&lt;1948,"SM",IF(G266&lt;1958,"M",IF(G266&gt;2003,"J",""))))</f>
      </c>
      <c r="G266" s="87">
        <v>1965</v>
      </c>
      <c r="H266" s="89"/>
      <c r="I266" s="89">
        <f>IF(U266&lt;&gt;"",I$5-U266+1,"")</f>
      </c>
      <c r="J266" s="90"/>
      <c r="K266" s="91">
        <f>IF(V266&lt;&gt;"",(K$5-V266+1)*1.5,"")</f>
      </c>
      <c r="L266" s="92">
        <f>X266</f>
        <v>0</v>
      </c>
      <c r="M266" s="93">
        <f>Y266</f>
        <v>0</v>
      </c>
      <c r="N266" s="94">
        <f>AH266</f>
        <v>0</v>
      </c>
      <c r="O266" s="94">
        <f>AI266</f>
        <v>0</v>
      </c>
      <c r="P266" s="93">
        <f>SUM(H266:K266)</f>
        <v>0</v>
      </c>
      <c r="Q266" s="95">
        <f>SUM(H266:K266)+MAX(M266,O266)</f>
        <v>0</v>
      </c>
      <c r="R266" s="96">
        <f>Q266+MAX(S266,T266)</f>
        <v>0</v>
      </c>
      <c r="S266" s="97">
        <f>IF(L266&gt;0,3,0)</f>
        <v>0</v>
      </c>
      <c r="T266" s="97">
        <f>IF(P266&gt;0,3,0)</f>
        <v>0</v>
      </c>
      <c r="U266" s="90"/>
      <c r="V266" s="90"/>
      <c r="W266" s="98">
        <v>0</v>
      </c>
      <c r="X266" s="99">
        <f>IF(W266&gt;0,W$5-W266+1,0)</f>
        <v>0</v>
      </c>
      <c r="Y266" s="100">
        <f>X266*Y$5</f>
        <v>0</v>
      </c>
      <c r="Z266" s="101"/>
      <c r="AA266" s="99"/>
      <c r="AB266" s="90"/>
      <c r="AC266" s="99"/>
      <c r="AD266" s="110"/>
      <c r="AE266" s="99"/>
      <c r="AF266" s="99"/>
      <c r="AG266" s="102"/>
      <c r="AH266" s="103">
        <f>MAX(Z266:AG266)</f>
        <v>0</v>
      </c>
      <c r="AI266" s="100">
        <f>AH266*AI$5</f>
        <v>0</v>
      </c>
      <c r="AJ266" s="101"/>
      <c r="AK266" s="102">
        <f>AA266*AK$3</f>
        <v>0</v>
      </c>
      <c r="AL266" s="102">
        <f>AB266*AL$3</f>
        <v>0</v>
      </c>
      <c r="AM266" s="102">
        <f>AC266*AM$3</f>
        <v>0</v>
      </c>
      <c r="AN266" s="102">
        <f>AD266*AN$3</f>
        <v>0</v>
      </c>
      <c r="AO266" s="102">
        <f>AE266*AO$3</f>
        <v>0</v>
      </c>
      <c r="AP266" s="102">
        <f>AF266*AP$3</f>
        <v>0</v>
      </c>
      <c r="AQ266" s="102">
        <f>AG266*AQ$3</f>
        <v>0</v>
      </c>
      <c r="AR266" s="103">
        <f>MAX(AJ266:AQ266)</f>
        <v>0</v>
      </c>
      <c r="AS266" s="100">
        <f>AR266*AS$5</f>
        <v>0</v>
      </c>
      <c r="AU266" s="2"/>
    </row>
    <row r="267" spans="1:50" s="104" customFormat="1" ht="15.75" customHeight="1" hidden="1">
      <c r="A267" s="85">
        <f>A266+1</f>
        <v>260</v>
      </c>
      <c r="B267" s="86" t="s">
        <v>326</v>
      </c>
      <c r="C267" s="51" t="s">
        <v>65</v>
      </c>
      <c r="D267" s="87" t="s">
        <v>46</v>
      </c>
      <c r="E267" s="87" t="s">
        <v>47</v>
      </c>
      <c r="F267" s="88" t="str">
        <f>IF(G267&lt;1942,"L",IF(G267&lt;1947,"SM",IF(G267&lt;1957,"M",IF(G267&gt;2002,"J",""))))</f>
        <v>M</v>
      </c>
      <c r="G267" s="87">
        <v>1955</v>
      </c>
      <c r="H267" s="89"/>
      <c r="I267" s="89">
        <f>IF(U267&lt;&gt;"",I$5-U267+1,"")</f>
      </c>
      <c r="J267" s="90"/>
      <c r="K267" s="91">
        <f>IF(V267&lt;&gt;"",(K$5-V267+1)*1.5,"")</f>
      </c>
      <c r="L267" s="92">
        <f>X267</f>
        <v>0</v>
      </c>
      <c r="M267" s="93">
        <f>Y267</f>
        <v>0</v>
      </c>
      <c r="N267" s="94">
        <f>AH267</f>
        <v>0</v>
      </c>
      <c r="O267" s="94">
        <f>AI267</f>
        <v>0</v>
      </c>
      <c r="P267" s="93">
        <f>SUM(H267:K267)</f>
        <v>0</v>
      </c>
      <c r="Q267" s="95">
        <f>SUM(H267:K267)+MAX(M267,O267)</f>
        <v>0</v>
      </c>
      <c r="R267" s="96">
        <f>Q267+MAX(S267,T267)</f>
        <v>0</v>
      </c>
      <c r="S267" s="97">
        <f>IF(L267&gt;0,3,0)</f>
        <v>0</v>
      </c>
      <c r="T267" s="97">
        <f>IF(P267&gt;0,3,0)</f>
        <v>0</v>
      </c>
      <c r="U267" s="90"/>
      <c r="V267" s="90"/>
      <c r="W267" s="98">
        <v>0</v>
      </c>
      <c r="X267" s="99"/>
      <c r="Y267" s="100">
        <f>X267*Y$5</f>
        <v>0</v>
      </c>
      <c r="Z267" s="101"/>
      <c r="AA267" s="99"/>
      <c r="AB267" s="90"/>
      <c r="AC267" s="99"/>
      <c r="AD267" s="110"/>
      <c r="AE267" s="99"/>
      <c r="AF267" s="99"/>
      <c r="AG267" s="102"/>
      <c r="AH267" s="103">
        <f>MAX(Z267:AG267)</f>
        <v>0</v>
      </c>
      <c r="AI267" s="100">
        <f>AH267*AI$5</f>
        <v>0</v>
      </c>
      <c r="AJ267" s="101"/>
      <c r="AK267" s="102">
        <f>AA267*AK$3</f>
        <v>0</v>
      </c>
      <c r="AL267" s="102">
        <f>AB267*AL$3</f>
        <v>0</v>
      </c>
      <c r="AM267" s="102">
        <f>AC267*AM$3</f>
        <v>0</v>
      </c>
      <c r="AN267" s="102">
        <f>AD267*AN$3</f>
        <v>0</v>
      </c>
      <c r="AO267" s="102">
        <f>AE267*AO$3</f>
        <v>0</v>
      </c>
      <c r="AP267" s="102">
        <f>AF267*AP$3</f>
        <v>0</v>
      </c>
      <c r="AQ267" s="102">
        <f>AG267*AQ$3</f>
        <v>0</v>
      </c>
      <c r="AR267" s="103">
        <f>MAX(AJ267:AQ267)</f>
        <v>0</v>
      </c>
      <c r="AS267" s="100">
        <f>AR267*AS$5</f>
        <v>0</v>
      </c>
      <c r="AU267" s="108"/>
      <c r="AV267" s="2"/>
      <c r="AW267" s="2"/>
      <c r="AX267" s="2"/>
    </row>
    <row r="268" spans="1:50" s="104" customFormat="1" ht="15.75" customHeight="1" hidden="1">
      <c r="A268" s="85">
        <f>A267+1</f>
        <v>261</v>
      </c>
      <c r="B268" s="127" t="s">
        <v>327</v>
      </c>
      <c r="C268" s="51" t="s">
        <v>133</v>
      </c>
      <c r="D268" s="51" t="s">
        <v>134</v>
      </c>
      <c r="E268" s="87" t="s">
        <v>47</v>
      </c>
      <c r="F268" s="88" t="str">
        <f>IF(G268&lt;1942,"L",IF(G268&lt;1947,"SM",IF(G268&lt;1957,"M",IF(G268&gt;2002,"J",""))))</f>
        <v>L</v>
      </c>
      <c r="G268" s="87"/>
      <c r="H268" s="89"/>
      <c r="I268" s="89">
        <f>IF(U268&lt;&gt;"",I$5-U268+1,"")</f>
      </c>
      <c r="J268" s="99"/>
      <c r="K268" s="91">
        <f>IF(V268&lt;&gt;"",(K$5-V268+1)*1.5,"")</f>
      </c>
      <c r="L268" s="92">
        <f>X268</f>
        <v>0</v>
      </c>
      <c r="M268" s="93">
        <f>Y268</f>
        <v>0</v>
      </c>
      <c r="N268" s="94">
        <f>AH268</f>
        <v>0</v>
      </c>
      <c r="O268" s="94">
        <f>AI268</f>
        <v>0</v>
      </c>
      <c r="P268" s="93">
        <f>SUM(H268:K268)</f>
        <v>0</v>
      </c>
      <c r="Q268" s="95">
        <f>SUM(H268:K268)+MAX(M268,O268)</f>
        <v>0</v>
      </c>
      <c r="R268" s="96">
        <f>Q268+MAX(S268,T268)</f>
        <v>0</v>
      </c>
      <c r="S268" s="97">
        <f>IF(L268&gt;0,3,0)</f>
        <v>0</v>
      </c>
      <c r="T268" s="97">
        <f>IF(P268&gt;0,3,0)</f>
        <v>0</v>
      </c>
      <c r="U268" s="90"/>
      <c r="V268" s="90"/>
      <c r="W268" s="98">
        <v>0</v>
      </c>
      <c r="X268" s="99"/>
      <c r="Y268" s="100">
        <f>X268*Y$5</f>
        <v>0</v>
      </c>
      <c r="Z268" s="101"/>
      <c r="AA268" s="99"/>
      <c r="AB268" s="99"/>
      <c r="AC268" s="99"/>
      <c r="AD268" s="110"/>
      <c r="AE268" s="99"/>
      <c r="AF268" s="99"/>
      <c r="AG268" s="102"/>
      <c r="AH268" s="103">
        <f>MAX(Z268:AG268)</f>
        <v>0</v>
      </c>
      <c r="AI268" s="100">
        <f>AH268*AI$5</f>
        <v>0</v>
      </c>
      <c r="AJ268" s="101"/>
      <c r="AK268" s="102">
        <f>AA268*AK$3</f>
        <v>0</v>
      </c>
      <c r="AL268" s="102">
        <f>AB268*AL$3</f>
        <v>0</v>
      </c>
      <c r="AM268" s="102">
        <f>AC268*AM$3</f>
        <v>0</v>
      </c>
      <c r="AN268" s="102">
        <f>AD268*AN$3</f>
        <v>0</v>
      </c>
      <c r="AO268" s="102">
        <f>AE268*AO$3</f>
        <v>0</v>
      </c>
      <c r="AP268" s="102">
        <f>AF268*AP$3</f>
        <v>0</v>
      </c>
      <c r="AQ268" s="102">
        <f>AG268*AQ$3</f>
        <v>0</v>
      </c>
      <c r="AR268" s="103">
        <f>MAX(AJ268:AQ268)</f>
        <v>0</v>
      </c>
      <c r="AS268" s="100">
        <f>AR268*AS$5</f>
        <v>0</v>
      </c>
      <c r="AV268" s="2"/>
      <c r="AW268" s="2"/>
      <c r="AX268" s="2"/>
    </row>
    <row r="269" spans="1:50" s="104" customFormat="1" ht="15.75" customHeight="1" hidden="1">
      <c r="A269" s="85">
        <f>A268+1</f>
        <v>262</v>
      </c>
      <c r="B269" s="86" t="s">
        <v>328</v>
      </c>
      <c r="C269" s="51" t="s">
        <v>45</v>
      </c>
      <c r="D269" s="87" t="s">
        <v>46</v>
      </c>
      <c r="E269" s="87" t="s">
        <v>47</v>
      </c>
      <c r="F269" s="88" t="str">
        <f>IF(G269&lt;1942,"L",IF(G269&lt;1947,"SM",IF(G269&lt;1957,"M",IF(G269&gt;2002,"J",""))))</f>
        <v>L</v>
      </c>
      <c r="G269" s="87">
        <v>1937</v>
      </c>
      <c r="H269" s="89"/>
      <c r="I269" s="89">
        <f>IF(U269&lt;&gt;"",I$5-U269+1,"")</f>
      </c>
      <c r="J269" s="90"/>
      <c r="K269" s="91">
        <f>IF(V269&lt;&gt;"",(K$5-V269+1)*1.5,"")</f>
      </c>
      <c r="L269" s="92">
        <f>X269</f>
        <v>0</v>
      </c>
      <c r="M269" s="93">
        <f>Y269</f>
        <v>0</v>
      </c>
      <c r="N269" s="94">
        <f>AH269</f>
        <v>0</v>
      </c>
      <c r="O269" s="94">
        <f>AI269</f>
        <v>0</v>
      </c>
      <c r="P269" s="93">
        <f>SUM(H269:K269)</f>
        <v>0</v>
      </c>
      <c r="Q269" s="95">
        <f>SUM(H269:K269)+MAX(M269,O269)</f>
        <v>0</v>
      </c>
      <c r="R269" s="96">
        <f>Q269+MAX(S269,T269)</f>
        <v>0</v>
      </c>
      <c r="S269" s="97">
        <f>IF(L269&gt;0,3,0)</f>
        <v>0</v>
      </c>
      <c r="T269" s="97">
        <f>IF(P269&gt;0,3,0)</f>
        <v>0</v>
      </c>
      <c r="U269" s="90"/>
      <c r="V269" s="90"/>
      <c r="W269" s="98">
        <v>0</v>
      </c>
      <c r="X269" s="99">
        <f>IF(W269&gt;0,W$5-W269+1,0)</f>
        <v>0</v>
      </c>
      <c r="Y269" s="100">
        <f>X269*Y$5</f>
        <v>0</v>
      </c>
      <c r="Z269" s="101"/>
      <c r="AA269" s="99"/>
      <c r="AB269" s="90"/>
      <c r="AC269" s="99"/>
      <c r="AD269" s="99"/>
      <c r="AE269" s="99"/>
      <c r="AF269" s="99"/>
      <c r="AG269" s="102"/>
      <c r="AH269" s="103">
        <f>MAX(Z269:AG269)</f>
        <v>0</v>
      </c>
      <c r="AI269" s="100">
        <f>AH269*AI$5</f>
        <v>0</v>
      </c>
      <c r="AJ269" s="101"/>
      <c r="AK269" s="102">
        <f>AA269*AK$3</f>
        <v>0</v>
      </c>
      <c r="AL269" s="102">
        <f>AB269*AL$3</f>
        <v>0</v>
      </c>
      <c r="AM269" s="102">
        <f>AC269*AM$3</f>
        <v>0</v>
      </c>
      <c r="AN269" s="102">
        <f>AD269*AN$3</f>
        <v>0</v>
      </c>
      <c r="AO269" s="102">
        <f>AE269*AO$3</f>
        <v>0</v>
      </c>
      <c r="AP269" s="102">
        <f>AF269*AP$3</f>
        <v>0</v>
      </c>
      <c r="AQ269" s="102">
        <f>AG269*AQ$3</f>
        <v>0</v>
      </c>
      <c r="AR269" s="103">
        <f>MAX(AJ269:AQ269)</f>
        <v>0</v>
      </c>
      <c r="AS269" s="100">
        <f>AR269*AS$5</f>
        <v>0</v>
      </c>
      <c r="AV269" s="2"/>
      <c r="AW269" s="2"/>
      <c r="AX269" s="2"/>
    </row>
    <row r="270" spans="1:45" s="104" customFormat="1" ht="15.75" customHeight="1" hidden="1">
      <c r="A270" s="85">
        <f>A269+1</f>
        <v>263</v>
      </c>
      <c r="B270" s="105" t="s">
        <v>329</v>
      </c>
      <c r="C270" s="51" t="s">
        <v>50</v>
      </c>
      <c r="D270" s="87" t="s">
        <v>46</v>
      </c>
      <c r="E270" s="87" t="s">
        <v>47</v>
      </c>
      <c r="F270" s="88">
        <f>IF(G270&lt;1942,"L",IF(G270&lt;1947,"SM",IF(G270&lt;1957,"M",IF(G270&gt;2002,"J",""))))</f>
      </c>
      <c r="G270" s="87">
        <v>1961</v>
      </c>
      <c r="H270" s="89"/>
      <c r="I270" s="89">
        <f>IF(U270&lt;&gt;"",I$5-U270+1,"")</f>
      </c>
      <c r="J270" s="99"/>
      <c r="K270" s="91">
        <f>IF(V270&lt;&gt;"",(K$5-V270+1)*1.5,"")</f>
      </c>
      <c r="L270" s="92">
        <f>X270</f>
        <v>0</v>
      </c>
      <c r="M270" s="93">
        <f>Y270</f>
        <v>0</v>
      </c>
      <c r="N270" s="94">
        <f>AH270</f>
        <v>0</v>
      </c>
      <c r="O270" s="94">
        <f>AI270</f>
        <v>0</v>
      </c>
      <c r="P270" s="93">
        <f>SUM(H270:K270)</f>
        <v>0</v>
      </c>
      <c r="Q270" s="95">
        <f>SUM(H270:K270)+MAX(M270,O270)</f>
        <v>0</v>
      </c>
      <c r="R270" s="96">
        <f>Q270+MAX(S270,T270)</f>
        <v>0</v>
      </c>
      <c r="S270" s="97">
        <f>IF(L270&gt;0,3,0)</f>
        <v>0</v>
      </c>
      <c r="T270" s="97">
        <f>IF(P270&gt;0,3,0)</f>
        <v>0</v>
      </c>
      <c r="U270" s="90"/>
      <c r="V270" s="90"/>
      <c r="W270" s="98">
        <v>0</v>
      </c>
      <c r="X270" s="99"/>
      <c r="Y270" s="100">
        <f>X270*Y$5</f>
        <v>0</v>
      </c>
      <c r="Z270" s="101"/>
      <c r="AA270" s="99"/>
      <c r="AB270" s="99"/>
      <c r="AC270" s="99"/>
      <c r="AD270" s="110"/>
      <c r="AE270" s="99"/>
      <c r="AF270" s="99"/>
      <c r="AG270" s="102"/>
      <c r="AH270" s="103">
        <f>MAX(Z270:AG270)</f>
        <v>0</v>
      </c>
      <c r="AI270" s="100">
        <f>AH270*AI$5</f>
        <v>0</v>
      </c>
      <c r="AJ270" s="101"/>
      <c r="AK270" s="102">
        <f>AA270*AK$3</f>
        <v>0</v>
      </c>
      <c r="AL270" s="102">
        <f>AB270*AL$3</f>
        <v>0</v>
      </c>
      <c r="AM270" s="102">
        <f>AC270*AM$3</f>
        <v>0</v>
      </c>
      <c r="AN270" s="102">
        <f>AD270*AN$3</f>
        <v>0</v>
      </c>
      <c r="AO270" s="102">
        <f>AE270*AO$3</f>
        <v>0</v>
      </c>
      <c r="AP270" s="102">
        <f>AF270*AP$3</f>
        <v>0</v>
      </c>
      <c r="AQ270" s="102">
        <f>AG270*AQ$3</f>
        <v>0</v>
      </c>
      <c r="AR270" s="103">
        <f>MAX(AJ270:AQ270)</f>
        <v>0</v>
      </c>
      <c r="AS270" s="100">
        <f>AR270*AS$5</f>
        <v>0</v>
      </c>
    </row>
    <row r="271" spans="1:45" s="104" customFormat="1" ht="15.75" customHeight="1" hidden="1">
      <c r="A271" s="85">
        <f>A270+1</f>
        <v>264</v>
      </c>
      <c r="B271" s="86" t="s">
        <v>330</v>
      </c>
      <c r="C271" s="51" t="s">
        <v>86</v>
      </c>
      <c r="D271" s="87" t="s">
        <v>46</v>
      </c>
      <c r="E271" s="87" t="s">
        <v>47</v>
      </c>
      <c r="F271" s="88">
        <f>IF(G271&lt;1943,"L",IF(G271&lt;1948,"SM",IF(G271&lt;1958,"M",IF(G271&gt;2003,"J",""))))</f>
      </c>
      <c r="G271" s="87">
        <v>1964</v>
      </c>
      <c r="H271" s="89"/>
      <c r="I271" s="89">
        <f>IF(U271&lt;&gt;"",I$5-U271+1,"")</f>
      </c>
      <c r="J271" s="90"/>
      <c r="K271" s="91">
        <f>IF(V271&lt;&gt;"",(K$5-V271+1)*1.5,"")</f>
      </c>
      <c r="L271" s="92">
        <f>X271</f>
        <v>0</v>
      </c>
      <c r="M271" s="93">
        <f>Y271</f>
        <v>0</v>
      </c>
      <c r="N271" s="125"/>
      <c r="O271" s="94">
        <f>AI271</f>
        <v>0</v>
      </c>
      <c r="P271" s="93">
        <f>SUM(H271:K271)</f>
        <v>0</v>
      </c>
      <c r="Q271" s="95">
        <f>SUM(H271:K271)+MAX(M271,O271)</f>
        <v>0</v>
      </c>
      <c r="R271" s="96">
        <f>Q271+MAX(S271,T271)</f>
        <v>0</v>
      </c>
      <c r="S271" s="97">
        <f>IF(L271&gt;0,3,0)</f>
        <v>0</v>
      </c>
      <c r="T271" s="97">
        <f>IF(P271&gt;0,3,0)</f>
        <v>0</v>
      </c>
      <c r="U271" s="90"/>
      <c r="V271" s="90"/>
      <c r="W271" s="98">
        <v>0</v>
      </c>
      <c r="X271" s="99"/>
      <c r="Y271" s="100">
        <f>X271*Y$5</f>
        <v>0</v>
      </c>
      <c r="Z271" s="101"/>
      <c r="AA271" s="99"/>
      <c r="AB271" s="90"/>
      <c r="AC271" s="99"/>
      <c r="AD271" s="107"/>
      <c r="AE271" s="99"/>
      <c r="AF271" s="99"/>
      <c r="AG271" s="102"/>
      <c r="AH271" s="103">
        <f>MAX(Z271:AG271)</f>
        <v>0</v>
      </c>
      <c r="AI271" s="100">
        <f>AH271*AI$5</f>
        <v>0</v>
      </c>
      <c r="AJ271" s="101"/>
      <c r="AK271" s="102">
        <f>AA271*AK$3</f>
        <v>0</v>
      </c>
      <c r="AL271" s="102">
        <f>AB271*AL$3</f>
        <v>0</v>
      </c>
      <c r="AM271" s="102">
        <f>AC271*AM$3</f>
        <v>0</v>
      </c>
      <c r="AN271" s="102">
        <f>AD271*AN$3</f>
        <v>0</v>
      </c>
      <c r="AO271" s="102">
        <f>AE271*AO$3</f>
        <v>0</v>
      </c>
      <c r="AP271" s="102">
        <f>AF271*AP$3</f>
        <v>0</v>
      </c>
      <c r="AQ271" s="102">
        <f>AG271*AQ$3</f>
        <v>0</v>
      </c>
      <c r="AR271" s="103">
        <f>MAX(AJ271:AQ271)</f>
        <v>0</v>
      </c>
      <c r="AS271" s="100">
        <f>AR271*AS$5</f>
        <v>0</v>
      </c>
    </row>
    <row r="272" spans="1:50" s="104" customFormat="1" ht="15.75" customHeight="1" hidden="1">
      <c r="A272" s="85">
        <f>A271+1</f>
        <v>265</v>
      </c>
      <c r="B272" s="86" t="s">
        <v>331</v>
      </c>
      <c r="C272" s="51" t="s">
        <v>86</v>
      </c>
      <c r="D272" s="87" t="s">
        <v>46</v>
      </c>
      <c r="E272" s="87" t="s">
        <v>47</v>
      </c>
      <c r="F272" s="88">
        <f>IF(G272&lt;1943,"L",IF(G272&lt;1948,"SM",IF(G272&lt;1958,"M",IF(G272&gt;2003,"J",""))))</f>
      </c>
      <c r="G272" s="87">
        <v>1974</v>
      </c>
      <c r="H272" s="89"/>
      <c r="I272" s="89">
        <f>IF(U272&lt;&gt;"",I$5-U272+1,"")</f>
      </c>
      <c r="J272" s="90"/>
      <c r="K272" s="91">
        <f>IF(V272&lt;&gt;"",(K$5-V272+1)*1.5,"")</f>
      </c>
      <c r="L272" s="92">
        <f>X272</f>
        <v>0</v>
      </c>
      <c r="M272" s="93">
        <f>Y272</f>
        <v>0</v>
      </c>
      <c r="N272" s="125"/>
      <c r="O272" s="94">
        <f>AI272</f>
        <v>0</v>
      </c>
      <c r="P272" s="93">
        <f>SUM(H272:K272)</f>
        <v>0</v>
      </c>
      <c r="Q272" s="95">
        <f>SUM(H272:K272)+MAX(M272,O272)</f>
        <v>0</v>
      </c>
      <c r="R272" s="96">
        <f>Q272+MAX(S272,T272)</f>
        <v>0</v>
      </c>
      <c r="S272" s="97">
        <f>IF(L272&gt;0,3,0)</f>
        <v>0</v>
      </c>
      <c r="T272" s="97">
        <f>IF(P272&gt;0,3,0)</f>
        <v>0</v>
      </c>
      <c r="U272" s="90"/>
      <c r="V272" s="90"/>
      <c r="W272" s="98">
        <v>0</v>
      </c>
      <c r="X272" s="99"/>
      <c r="Y272" s="100">
        <f>X272*Y$5</f>
        <v>0</v>
      </c>
      <c r="Z272" s="101"/>
      <c r="AA272" s="99"/>
      <c r="AB272" s="90"/>
      <c r="AC272" s="99"/>
      <c r="AD272" s="107"/>
      <c r="AE272" s="99"/>
      <c r="AF272" s="99"/>
      <c r="AG272" s="102"/>
      <c r="AH272" s="103">
        <f>MAX(Z272:AG272)</f>
        <v>0</v>
      </c>
      <c r="AI272" s="100">
        <f>AH272*AI$5</f>
        <v>0</v>
      </c>
      <c r="AJ272" s="101"/>
      <c r="AK272" s="102">
        <f>AA272*AK$3</f>
        <v>0</v>
      </c>
      <c r="AL272" s="102">
        <f>AB272*AL$3</f>
        <v>0</v>
      </c>
      <c r="AM272" s="102">
        <f>AC272*AM$3</f>
        <v>0</v>
      </c>
      <c r="AN272" s="102">
        <f>AD272*AN$3</f>
        <v>0</v>
      </c>
      <c r="AO272" s="102">
        <f>AE272*AO$3</f>
        <v>0</v>
      </c>
      <c r="AP272" s="102">
        <f>AF272*AP$3</f>
        <v>0</v>
      </c>
      <c r="AQ272" s="102">
        <f>AG272*AQ$3</f>
        <v>0</v>
      </c>
      <c r="AR272" s="103">
        <f>MAX(AJ272:AQ272)</f>
        <v>0</v>
      </c>
      <c r="AS272" s="100">
        <f>AR272*AS$5</f>
        <v>0</v>
      </c>
      <c r="AU272" s="108"/>
      <c r="AV272" s="2"/>
      <c r="AW272" s="2"/>
      <c r="AX272" s="2"/>
    </row>
    <row r="273" spans="1:50" s="104" customFormat="1" ht="15.75" customHeight="1" hidden="1">
      <c r="A273" s="85">
        <f>A272+1</f>
        <v>266</v>
      </c>
      <c r="B273" s="86" t="s">
        <v>332</v>
      </c>
      <c r="C273" s="51" t="s">
        <v>71</v>
      </c>
      <c r="D273" s="87" t="s">
        <v>46</v>
      </c>
      <c r="E273" s="87" t="s">
        <v>47</v>
      </c>
      <c r="F273" s="88">
        <f>IF(G273&lt;1942,"L",IF(G273&lt;1947,"SM",IF(G273&lt;1957,"M",IF(G273&gt;2002,"J",""))))</f>
      </c>
      <c r="G273" s="87">
        <v>1965</v>
      </c>
      <c r="H273" s="89"/>
      <c r="I273" s="89">
        <f>IF(U273&lt;&gt;"",I$5-U273+1,"")</f>
      </c>
      <c r="J273" s="90"/>
      <c r="K273" s="91">
        <f>IF(V273&lt;&gt;"",(K$5-V273+1)*1.5,"")</f>
      </c>
      <c r="L273" s="92">
        <f>X273</f>
        <v>0</v>
      </c>
      <c r="M273" s="93">
        <f>Y273</f>
        <v>0</v>
      </c>
      <c r="N273" s="94">
        <f>AH273</f>
        <v>0</v>
      </c>
      <c r="O273" s="94">
        <f>AI273</f>
        <v>0</v>
      </c>
      <c r="P273" s="93">
        <f>SUM(H273:K273)</f>
        <v>0</v>
      </c>
      <c r="Q273" s="95">
        <f>SUM(H273:K273)+MAX(M273,O273)</f>
        <v>0</v>
      </c>
      <c r="R273" s="96">
        <f>Q273+MAX(S273,T273)</f>
        <v>0</v>
      </c>
      <c r="S273" s="97">
        <f>IF(L273&gt;0,3,0)</f>
        <v>0</v>
      </c>
      <c r="T273" s="97">
        <f>IF(P273&gt;0,3,0)</f>
        <v>0</v>
      </c>
      <c r="U273" s="90"/>
      <c r="V273" s="90"/>
      <c r="W273" s="98">
        <v>0</v>
      </c>
      <c r="X273" s="99"/>
      <c r="Y273" s="100">
        <f>X273*Y$5</f>
        <v>0</v>
      </c>
      <c r="Z273" s="101"/>
      <c r="AA273" s="113"/>
      <c r="AB273" s="90"/>
      <c r="AC273" s="113"/>
      <c r="AD273" s="110"/>
      <c r="AE273" s="113"/>
      <c r="AF273" s="113"/>
      <c r="AG273" s="102"/>
      <c r="AH273" s="103">
        <f>MAX(Z273:AG273)</f>
        <v>0</v>
      </c>
      <c r="AI273" s="100">
        <f>AH273*AI$5</f>
        <v>0</v>
      </c>
      <c r="AJ273" s="101"/>
      <c r="AK273" s="102">
        <f>AA273*AK$3</f>
        <v>0</v>
      </c>
      <c r="AL273" s="102">
        <f>AB273*AL$3</f>
        <v>0</v>
      </c>
      <c r="AM273" s="102">
        <f>AC273*AM$3</f>
        <v>0</v>
      </c>
      <c r="AN273" s="102">
        <f>AD273*AN$3</f>
        <v>0</v>
      </c>
      <c r="AO273" s="102">
        <f>AE273*AO$3</f>
        <v>0</v>
      </c>
      <c r="AP273" s="102">
        <f>AF273*AP$3</f>
        <v>0</v>
      </c>
      <c r="AQ273" s="102">
        <f>AG273*AQ$3</f>
        <v>0</v>
      </c>
      <c r="AR273" s="103">
        <f>MAX(AJ273:AQ273)</f>
        <v>0</v>
      </c>
      <c r="AS273" s="100">
        <f>AR273*AS$5</f>
        <v>0</v>
      </c>
      <c r="AV273" s="2"/>
      <c r="AW273" s="2"/>
      <c r="AX273" s="2"/>
    </row>
    <row r="274" spans="1:45" s="104" customFormat="1" ht="15.75" customHeight="1" hidden="1">
      <c r="A274" s="85">
        <f>A273+1</f>
        <v>267</v>
      </c>
      <c r="B274" s="105" t="s">
        <v>333</v>
      </c>
      <c r="C274" s="51" t="s">
        <v>45</v>
      </c>
      <c r="D274" s="87" t="s">
        <v>46</v>
      </c>
      <c r="E274" s="87" t="s">
        <v>47</v>
      </c>
      <c r="F274" s="88">
        <f>IF(G274&lt;1942,"L",IF(G274&lt;1947,"SM",IF(G274&lt;1957,"M",IF(G274&gt;2002,"J",""))))</f>
      </c>
      <c r="G274" s="87">
        <v>1963</v>
      </c>
      <c r="H274" s="89"/>
      <c r="I274" s="89">
        <f>IF(U274&lt;&gt;"",I$5-U274+1,"")</f>
      </c>
      <c r="J274" s="99"/>
      <c r="K274" s="91">
        <f>IF(V274&lt;&gt;"",(K$5-V274+1)*1.5,"")</f>
      </c>
      <c r="L274" s="92">
        <f>X274</f>
        <v>0</v>
      </c>
      <c r="M274" s="93">
        <f>Y274</f>
        <v>0</v>
      </c>
      <c r="N274" s="94">
        <f>AH274</f>
        <v>0</v>
      </c>
      <c r="O274" s="94">
        <f>AI274</f>
        <v>0</v>
      </c>
      <c r="P274" s="93">
        <f>SUM(H274:K274)</f>
        <v>0</v>
      </c>
      <c r="Q274" s="95">
        <f>SUM(H274:K274)+MAX(M274,O274)</f>
        <v>0</v>
      </c>
      <c r="R274" s="96">
        <f>Q274+MAX(S274,T274)</f>
        <v>0</v>
      </c>
      <c r="S274" s="97">
        <f>IF(L274&gt;0,3,0)</f>
        <v>0</v>
      </c>
      <c r="T274" s="97">
        <f>IF(P274&gt;0,3,0)</f>
        <v>0</v>
      </c>
      <c r="U274" s="90"/>
      <c r="V274" s="90"/>
      <c r="W274" s="98">
        <v>0</v>
      </c>
      <c r="X274" s="99"/>
      <c r="Y274" s="100">
        <f>X274*Y$5</f>
        <v>0</v>
      </c>
      <c r="Z274" s="101"/>
      <c r="AA274" s="99"/>
      <c r="AB274" s="99"/>
      <c r="AC274" s="99"/>
      <c r="AD274" s="110"/>
      <c r="AE274" s="99"/>
      <c r="AF274" s="99"/>
      <c r="AG274" s="102"/>
      <c r="AH274" s="103">
        <f>MAX(Z274:AG274)</f>
        <v>0</v>
      </c>
      <c r="AI274" s="100">
        <f>AH274*AI$5</f>
        <v>0</v>
      </c>
      <c r="AJ274" s="101"/>
      <c r="AK274" s="102">
        <f>AA274*AK$3</f>
        <v>0</v>
      </c>
      <c r="AL274" s="102">
        <f>AB274*AL$3</f>
        <v>0</v>
      </c>
      <c r="AM274" s="102">
        <f>AC274*AM$3</f>
        <v>0</v>
      </c>
      <c r="AN274" s="102">
        <f>AD274*AN$3</f>
        <v>0</v>
      </c>
      <c r="AO274" s="102">
        <f>AE274*AO$3</f>
        <v>0</v>
      </c>
      <c r="AP274" s="102">
        <f>AF274*AP$3</f>
        <v>0</v>
      </c>
      <c r="AQ274" s="102">
        <f>AG274*AQ$3</f>
        <v>0</v>
      </c>
      <c r="AR274" s="103">
        <f>MAX(AJ274:AQ274)</f>
        <v>0</v>
      </c>
      <c r="AS274" s="100">
        <f>AR274*AS$5</f>
        <v>0</v>
      </c>
    </row>
    <row r="275" spans="1:50" s="104" customFormat="1" ht="15.75" customHeight="1" hidden="1">
      <c r="A275" s="85">
        <f>A274+1</f>
        <v>268</v>
      </c>
      <c r="B275" s="86" t="s">
        <v>334</v>
      </c>
      <c r="C275" s="51" t="s">
        <v>45</v>
      </c>
      <c r="D275" s="87" t="s">
        <v>46</v>
      </c>
      <c r="E275" s="87" t="s">
        <v>47</v>
      </c>
      <c r="F275" s="88" t="str">
        <f>IF(G275&lt;1942,"L",IF(G275&lt;1947,"SM",IF(G275&lt;1957,"M",IF(G275&gt;2002,"J",""))))</f>
        <v>M</v>
      </c>
      <c r="G275" s="87">
        <v>1948</v>
      </c>
      <c r="H275" s="89"/>
      <c r="I275" s="89">
        <f>IF(U275&lt;&gt;"",I$5-U275+1,"")</f>
      </c>
      <c r="J275" s="90"/>
      <c r="K275" s="91">
        <f>IF(V275&lt;&gt;"",(K$5-V275+1)*1.5,"")</f>
      </c>
      <c r="L275" s="92">
        <f>X275</f>
        <v>0</v>
      </c>
      <c r="M275" s="93">
        <f>Y275</f>
        <v>0</v>
      </c>
      <c r="N275" s="94">
        <f>AH275</f>
        <v>0</v>
      </c>
      <c r="O275" s="94">
        <f>AI275</f>
        <v>0</v>
      </c>
      <c r="P275" s="93">
        <f>SUM(H275:K275)</f>
        <v>0</v>
      </c>
      <c r="Q275" s="95">
        <f>SUM(H275:K275)+MAX(M275,O275)</f>
        <v>0</v>
      </c>
      <c r="R275" s="96">
        <f>Q275+MAX(S275,T275)</f>
        <v>0</v>
      </c>
      <c r="S275" s="97">
        <f>IF(L275&gt;0,3,0)</f>
        <v>0</v>
      </c>
      <c r="T275" s="97">
        <f>IF(P275&gt;0,3,0)</f>
        <v>0</v>
      </c>
      <c r="U275" s="90"/>
      <c r="V275" s="90"/>
      <c r="W275" s="98">
        <v>0</v>
      </c>
      <c r="X275" s="99">
        <f>IF(W275&gt;0,W$5-W275+1,0)</f>
        <v>0</v>
      </c>
      <c r="Y275" s="100">
        <f>X275*Y$5</f>
        <v>0</v>
      </c>
      <c r="Z275" s="101"/>
      <c r="AA275" s="99"/>
      <c r="AB275" s="90"/>
      <c r="AC275" s="99"/>
      <c r="AD275" s="110"/>
      <c r="AE275" s="99"/>
      <c r="AF275" s="99"/>
      <c r="AG275" s="102"/>
      <c r="AH275" s="103">
        <f>MAX(Z275:AG275)</f>
        <v>0</v>
      </c>
      <c r="AI275" s="100">
        <f>AH275*AI$5</f>
        <v>0</v>
      </c>
      <c r="AJ275" s="101"/>
      <c r="AK275" s="102">
        <f>AA275*AK$3</f>
        <v>0</v>
      </c>
      <c r="AL275" s="102">
        <f>AB275*AL$3</f>
        <v>0</v>
      </c>
      <c r="AM275" s="102">
        <f>AC275*AM$3</f>
        <v>0</v>
      </c>
      <c r="AN275" s="102">
        <f>AD275*AN$3</f>
        <v>0</v>
      </c>
      <c r="AO275" s="102">
        <f>AE275*AO$3</f>
        <v>0</v>
      </c>
      <c r="AP275" s="102">
        <f>AF275*AP$3</f>
        <v>0</v>
      </c>
      <c r="AQ275" s="102">
        <f>AG275*AQ$3</f>
        <v>0</v>
      </c>
      <c r="AR275" s="103">
        <f>MAX(AJ275:AQ275)</f>
        <v>0</v>
      </c>
      <c r="AS275" s="100">
        <f>AR275*AS$5</f>
        <v>0</v>
      </c>
      <c r="AV275" s="2"/>
      <c r="AW275" s="2"/>
      <c r="AX275" s="2"/>
    </row>
    <row r="276" spans="1:45" s="104" customFormat="1" ht="15.75" customHeight="1" hidden="1">
      <c r="A276" s="85">
        <f>A275+1</f>
        <v>269</v>
      </c>
      <c r="B276" s="86" t="s">
        <v>335</v>
      </c>
      <c r="C276" s="51" t="s">
        <v>56</v>
      </c>
      <c r="D276" s="87" t="s">
        <v>46</v>
      </c>
      <c r="E276" s="87" t="s">
        <v>47</v>
      </c>
      <c r="F276" s="88" t="str">
        <f>IF(G276&lt;1942,"L",IF(G276&lt;1947,"SM",IF(G276&lt;1957,"M",IF(G276&gt;2002,"J",""))))</f>
        <v>M</v>
      </c>
      <c r="G276" s="87">
        <v>1948</v>
      </c>
      <c r="H276" s="89"/>
      <c r="I276" s="89">
        <f>IF(U276&lt;&gt;"",I$5-U276+1,"")</f>
      </c>
      <c r="J276" s="90"/>
      <c r="K276" s="91">
        <f>IF(V276&lt;&gt;"",(K$5-V276+1)*1.5,"")</f>
      </c>
      <c r="L276" s="92">
        <f>X276</f>
        <v>0</v>
      </c>
      <c r="M276" s="93">
        <f>Y276</f>
        <v>0</v>
      </c>
      <c r="N276" s="94">
        <f>AH276</f>
        <v>0</v>
      </c>
      <c r="O276" s="94">
        <f>AI276</f>
        <v>0</v>
      </c>
      <c r="P276" s="93">
        <f>SUM(H276:K276)</f>
        <v>0</v>
      </c>
      <c r="Q276" s="95">
        <f>SUM(H276:K276)+MAX(M276,O276)</f>
        <v>0</v>
      </c>
      <c r="R276" s="96">
        <f>Q276+MAX(S276,T276)</f>
        <v>0</v>
      </c>
      <c r="S276" s="97">
        <f>IF(L276&gt;0,3,0)</f>
        <v>0</v>
      </c>
      <c r="T276" s="97">
        <f>IF(P276&gt;0,3,0)</f>
        <v>0</v>
      </c>
      <c r="U276" s="90"/>
      <c r="V276" s="90"/>
      <c r="W276" s="98">
        <v>0</v>
      </c>
      <c r="X276" s="99"/>
      <c r="Y276" s="100">
        <f>X276*Y$5</f>
        <v>0</v>
      </c>
      <c r="Z276" s="101"/>
      <c r="AA276" s="99"/>
      <c r="AB276" s="90"/>
      <c r="AC276" s="99"/>
      <c r="AD276" s="110"/>
      <c r="AE276" s="99"/>
      <c r="AF276" s="99"/>
      <c r="AG276" s="102"/>
      <c r="AH276" s="103">
        <f>MAX(Z276:AG276)</f>
        <v>0</v>
      </c>
      <c r="AI276" s="100">
        <f>AH276*AI$5</f>
        <v>0</v>
      </c>
      <c r="AJ276" s="101"/>
      <c r="AK276" s="102">
        <f>AA276*AK$3</f>
        <v>0</v>
      </c>
      <c r="AL276" s="102">
        <f>AB276*AL$3</f>
        <v>0</v>
      </c>
      <c r="AM276" s="102">
        <f>AC276*AM$3</f>
        <v>0</v>
      </c>
      <c r="AN276" s="102">
        <f>AD276*AN$3</f>
        <v>0</v>
      </c>
      <c r="AO276" s="102">
        <f>AE276*AO$3</f>
        <v>0</v>
      </c>
      <c r="AP276" s="102">
        <f>AF276*AP$3</f>
        <v>0</v>
      </c>
      <c r="AQ276" s="102">
        <f>AG276*AQ$3</f>
        <v>0</v>
      </c>
      <c r="AR276" s="103">
        <f>MAX(AJ276:AQ276)</f>
        <v>0</v>
      </c>
      <c r="AS276" s="100">
        <f>AR276*AS$5</f>
        <v>0</v>
      </c>
    </row>
    <row r="277" spans="1:50" s="104" customFormat="1" ht="15.75" customHeight="1" hidden="1">
      <c r="A277" s="85">
        <f>A276+1</f>
        <v>270</v>
      </c>
      <c r="B277" s="86" t="s">
        <v>336</v>
      </c>
      <c r="C277" s="51" t="s">
        <v>45</v>
      </c>
      <c r="D277" s="87" t="s">
        <v>46</v>
      </c>
      <c r="E277" s="87" t="s">
        <v>47</v>
      </c>
      <c r="F277" s="88">
        <f>IF(G277&lt;1942,"L",IF(G277&lt;1947,"SM",IF(G277&lt;1957,"M",IF(G277&gt;2002,"J",""))))</f>
      </c>
      <c r="G277" s="87">
        <v>1988</v>
      </c>
      <c r="H277" s="89"/>
      <c r="I277" s="89">
        <f>IF(U277&lt;&gt;"",I$5-U277+1,"")</f>
      </c>
      <c r="J277" s="90"/>
      <c r="K277" s="91">
        <f>IF(V277&lt;&gt;"",(K$5-V277+1)*1.5,"")</f>
      </c>
      <c r="L277" s="92">
        <f>X277</f>
        <v>0</v>
      </c>
      <c r="M277" s="93">
        <f>Y277</f>
        <v>0</v>
      </c>
      <c r="N277" s="94">
        <f>AH277</f>
        <v>0</v>
      </c>
      <c r="O277" s="94">
        <f>AI277</f>
        <v>0</v>
      </c>
      <c r="P277" s="93">
        <f>SUM(H277:K277)</f>
        <v>0</v>
      </c>
      <c r="Q277" s="95">
        <f>SUM(H277:K277)+MAX(M277,O277)</f>
        <v>0</v>
      </c>
      <c r="R277" s="96">
        <f>Q277+MAX(S277,T277)</f>
        <v>0</v>
      </c>
      <c r="S277" s="97">
        <f>IF(L277&gt;0,3,0)</f>
        <v>0</v>
      </c>
      <c r="T277" s="97">
        <f>IF(P277&gt;0,3,0)</f>
        <v>0</v>
      </c>
      <c r="U277" s="90"/>
      <c r="V277" s="90"/>
      <c r="W277" s="98">
        <v>0</v>
      </c>
      <c r="X277" s="102"/>
      <c r="Y277" s="100">
        <f>X277*Y$5</f>
        <v>0</v>
      </c>
      <c r="Z277" s="101"/>
      <c r="AA277" s="99"/>
      <c r="AB277" s="90"/>
      <c r="AC277" s="99"/>
      <c r="AD277" s="110"/>
      <c r="AE277" s="99"/>
      <c r="AF277" s="99"/>
      <c r="AG277" s="102"/>
      <c r="AH277" s="103">
        <f>MAX(Z277:AG277)</f>
        <v>0</v>
      </c>
      <c r="AI277" s="100">
        <f>AH277*AI$5</f>
        <v>0</v>
      </c>
      <c r="AJ277" s="101"/>
      <c r="AK277" s="102">
        <f>AA277*AK$3</f>
        <v>0</v>
      </c>
      <c r="AL277" s="102">
        <f>AB277*AL$3</f>
        <v>0</v>
      </c>
      <c r="AM277" s="102">
        <f>AC277*AM$3</f>
        <v>0</v>
      </c>
      <c r="AN277" s="102">
        <f>AD277*AN$3</f>
        <v>0</v>
      </c>
      <c r="AO277" s="102">
        <f>AE277*AO$3</f>
        <v>0</v>
      </c>
      <c r="AP277" s="102">
        <f>AF277*AP$3</f>
        <v>0</v>
      </c>
      <c r="AQ277" s="102">
        <f>AG277*AQ$3</f>
        <v>0</v>
      </c>
      <c r="AR277" s="103">
        <f>MAX(AJ277:AQ277)</f>
        <v>0</v>
      </c>
      <c r="AS277" s="100">
        <f>AR277*AS$5</f>
        <v>0</v>
      </c>
      <c r="AV277" s="2"/>
      <c r="AW277" s="2"/>
      <c r="AX277" s="2"/>
    </row>
    <row r="278" spans="1:50" s="104" customFormat="1" ht="15.75" customHeight="1" hidden="1">
      <c r="A278" s="85">
        <f>A277+1</f>
        <v>271</v>
      </c>
      <c r="B278" s="86" t="s">
        <v>337</v>
      </c>
      <c r="C278" s="51" t="s">
        <v>45</v>
      </c>
      <c r="D278" s="87" t="s">
        <v>46</v>
      </c>
      <c r="E278" s="87" t="s">
        <v>47</v>
      </c>
      <c r="F278" s="88" t="str">
        <f>IF(G278&lt;1942,"L",IF(G278&lt;1947,"SM",IF(G278&lt;1957,"M",IF(G278&gt;2002,"J",""))))</f>
        <v>M</v>
      </c>
      <c r="G278" s="87">
        <v>1947</v>
      </c>
      <c r="H278" s="89"/>
      <c r="I278" s="89">
        <f>IF(U278&lt;&gt;"",I$5-U278+1,"")</f>
      </c>
      <c r="J278" s="90"/>
      <c r="K278" s="91">
        <f>IF(V278&lt;&gt;"",(K$5-V278+1)*1.5,"")</f>
      </c>
      <c r="L278" s="92">
        <f>X278</f>
        <v>0</v>
      </c>
      <c r="M278" s="93">
        <f>Y278</f>
        <v>0</v>
      </c>
      <c r="N278" s="94">
        <f>AH278</f>
        <v>0</v>
      </c>
      <c r="O278" s="94">
        <f>AI278</f>
        <v>0</v>
      </c>
      <c r="P278" s="93">
        <f>SUM(H278:K278)</f>
        <v>0</v>
      </c>
      <c r="Q278" s="95">
        <f>SUM(H278:K278)+MAX(M278,O278)</f>
        <v>0</v>
      </c>
      <c r="R278" s="96">
        <f>Q278+MAX(S278,T278)</f>
        <v>0</v>
      </c>
      <c r="S278" s="97">
        <f>IF(L278&gt;0,3,0)</f>
        <v>0</v>
      </c>
      <c r="T278" s="97">
        <f>IF(P278&gt;0,3,0)</f>
        <v>0</v>
      </c>
      <c r="U278" s="90"/>
      <c r="V278" s="90"/>
      <c r="W278" s="98">
        <v>0</v>
      </c>
      <c r="X278" s="99"/>
      <c r="Y278" s="100">
        <f>X278*Y$5</f>
        <v>0</v>
      </c>
      <c r="Z278" s="101"/>
      <c r="AA278" s="99"/>
      <c r="AB278" s="90"/>
      <c r="AC278" s="99"/>
      <c r="AD278" s="110"/>
      <c r="AE278" s="99"/>
      <c r="AF278" s="99"/>
      <c r="AG278" s="102"/>
      <c r="AH278" s="103">
        <f>MAX(Z278:AG278)</f>
        <v>0</v>
      </c>
      <c r="AI278" s="100">
        <f>AH278*AI$5</f>
        <v>0</v>
      </c>
      <c r="AJ278" s="101"/>
      <c r="AK278" s="102">
        <f>AA278*AK$3</f>
        <v>0</v>
      </c>
      <c r="AL278" s="102">
        <f>AB278*AL$3</f>
        <v>0</v>
      </c>
      <c r="AM278" s="102">
        <f>AC278*AM$3</f>
        <v>0</v>
      </c>
      <c r="AN278" s="102">
        <f>AD278*AN$3</f>
        <v>0</v>
      </c>
      <c r="AO278" s="102">
        <f>AE278*AO$3</f>
        <v>0</v>
      </c>
      <c r="AP278" s="102">
        <f>AF278*AP$3</f>
        <v>0</v>
      </c>
      <c r="AQ278" s="102">
        <f>AG278*AQ$3</f>
        <v>0</v>
      </c>
      <c r="AR278" s="103">
        <f>MAX(AJ278:AQ278)</f>
        <v>0</v>
      </c>
      <c r="AS278" s="100">
        <f>AR278*AS$5</f>
        <v>0</v>
      </c>
      <c r="AU278" s="2"/>
      <c r="AV278" s="2"/>
      <c r="AW278" s="2"/>
      <c r="AX278" s="2"/>
    </row>
    <row r="279" spans="1:50" s="104" customFormat="1" ht="15.75" customHeight="1" hidden="1">
      <c r="A279" s="85">
        <f>A278+1</f>
        <v>272</v>
      </c>
      <c r="B279" s="105" t="s">
        <v>338</v>
      </c>
      <c r="C279" s="51" t="s">
        <v>56</v>
      </c>
      <c r="D279" s="87" t="s">
        <v>46</v>
      </c>
      <c r="E279" s="87" t="s">
        <v>47</v>
      </c>
      <c r="F279" s="88">
        <f>IF(G279&lt;1942,"L",IF(G279&lt;1947,"SM",IF(G279&lt;1957,"M",IF(G279&gt;2002,"J",""))))</f>
      </c>
      <c r="G279" s="87">
        <v>1958</v>
      </c>
      <c r="H279" s="89"/>
      <c r="I279" s="89">
        <f>IF(U279&lt;&gt;"",I$5-U279+1,"")</f>
      </c>
      <c r="J279" s="99"/>
      <c r="K279" s="91">
        <f>IF(V279&lt;&gt;"",(K$5-V279+1)*1.5,"")</f>
      </c>
      <c r="L279" s="92">
        <f>X279</f>
        <v>0</v>
      </c>
      <c r="M279" s="93">
        <f>Y279</f>
        <v>0</v>
      </c>
      <c r="N279" s="94">
        <f>AH279</f>
        <v>0</v>
      </c>
      <c r="O279" s="94">
        <f>AI279</f>
        <v>0</v>
      </c>
      <c r="P279" s="93">
        <f>SUM(H279:K279)</f>
        <v>0</v>
      </c>
      <c r="Q279" s="95">
        <f>SUM(H279:K279)+MAX(M279,O279)</f>
        <v>0</v>
      </c>
      <c r="R279" s="96">
        <f>Q279+MAX(S279,T279)</f>
        <v>0</v>
      </c>
      <c r="S279" s="97">
        <f>IF(L279&gt;0,3,0)</f>
        <v>0</v>
      </c>
      <c r="T279" s="97">
        <f>IF(P279&gt;0,3,0)</f>
        <v>0</v>
      </c>
      <c r="U279" s="90"/>
      <c r="V279" s="90"/>
      <c r="W279" s="98">
        <v>0</v>
      </c>
      <c r="X279" s="99"/>
      <c r="Y279" s="100">
        <f>X279*Y$5</f>
        <v>0</v>
      </c>
      <c r="Z279" s="101"/>
      <c r="AA279" s="99"/>
      <c r="AB279" s="99"/>
      <c r="AC279" s="99"/>
      <c r="AD279" s="110"/>
      <c r="AE279" s="99"/>
      <c r="AF279" s="99"/>
      <c r="AG279" s="102"/>
      <c r="AH279" s="103">
        <f>MAX(Z279:AG279)</f>
        <v>0</v>
      </c>
      <c r="AI279" s="100">
        <f>AH279*AI$5</f>
        <v>0</v>
      </c>
      <c r="AJ279" s="101"/>
      <c r="AK279" s="102">
        <f>AA279*AK$3</f>
        <v>0</v>
      </c>
      <c r="AL279" s="102">
        <f>AB279*AL$3</f>
        <v>0</v>
      </c>
      <c r="AM279" s="102">
        <f>AC279*AM$3</f>
        <v>0</v>
      </c>
      <c r="AN279" s="102">
        <f>AD279*AN$3</f>
        <v>0</v>
      </c>
      <c r="AO279" s="102">
        <f>AE279*AO$3</f>
        <v>0</v>
      </c>
      <c r="AP279" s="102">
        <f>AF279*AP$3</f>
        <v>0</v>
      </c>
      <c r="AQ279" s="102">
        <f>AG279*AQ$3</f>
        <v>0</v>
      </c>
      <c r="AR279" s="103">
        <f>MAX(AJ279:AQ279)</f>
        <v>0</v>
      </c>
      <c r="AS279" s="100">
        <f>AR279*AS$5</f>
        <v>0</v>
      </c>
      <c r="AV279" s="2"/>
      <c r="AW279" s="2"/>
      <c r="AX279" s="2"/>
    </row>
    <row r="280" spans="1:50" s="104" customFormat="1" ht="15.75" customHeight="1" hidden="1">
      <c r="A280" s="85">
        <f>A279+1</f>
        <v>273</v>
      </c>
      <c r="B280" s="105" t="s">
        <v>339</v>
      </c>
      <c r="C280" s="51" t="s">
        <v>50</v>
      </c>
      <c r="D280" s="87" t="s">
        <v>46</v>
      </c>
      <c r="E280" s="87" t="s">
        <v>47</v>
      </c>
      <c r="F280" s="88">
        <f>IF(G280&lt;1943,"L",IF(G280&lt;1948,"SM",IF(G280&lt;1958,"M",IF(G280&gt;2003,"J",""))))</f>
      </c>
      <c r="G280" s="87">
        <v>1959</v>
      </c>
      <c r="H280" s="89"/>
      <c r="I280" s="89">
        <f>IF(U280&lt;&gt;"",I$5-U280+1,"")</f>
      </c>
      <c r="J280" s="99"/>
      <c r="K280" s="91">
        <f>IF(V280&lt;&gt;"",(K$5-V280+1)*1.5,"")</f>
      </c>
      <c r="L280" s="92">
        <f>X280</f>
        <v>0</v>
      </c>
      <c r="M280" s="93">
        <f>Y280</f>
        <v>0</v>
      </c>
      <c r="N280" s="94">
        <f>AH280</f>
        <v>0</v>
      </c>
      <c r="O280" s="94">
        <f>AI280</f>
        <v>0</v>
      </c>
      <c r="P280" s="93">
        <f>SUM(H280:K280)</f>
        <v>0</v>
      </c>
      <c r="Q280" s="95">
        <f>SUM(H280:K280)+MAX(M280,O280)</f>
        <v>0</v>
      </c>
      <c r="R280" s="96">
        <f>Q280+MAX(S280,T280)</f>
        <v>0</v>
      </c>
      <c r="S280" s="97">
        <f>IF(L280&gt;0,3,0)</f>
        <v>0</v>
      </c>
      <c r="T280" s="97">
        <f>IF(P280&gt;0,3,0)</f>
        <v>0</v>
      </c>
      <c r="U280" s="90"/>
      <c r="V280" s="90"/>
      <c r="W280" s="98">
        <v>0</v>
      </c>
      <c r="X280" s="99"/>
      <c r="Y280" s="100">
        <f>X280*Y$5</f>
        <v>0</v>
      </c>
      <c r="Z280" s="101"/>
      <c r="AA280" s="99"/>
      <c r="AB280" s="99"/>
      <c r="AC280" s="99"/>
      <c r="AD280" s="110"/>
      <c r="AE280" s="99"/>
      <c r="AF280" s="99"/>
      <c r="AG280" s="102"/>
      <c r="AH280" s="103">
        <f>MAX(Z280:AG280)</f>
        <v>0</v>
      </c>
      <c r="AI280" s="100">
        <f>AH280*AI$5</f>
        <v>0</v>
      </c>
      <c r="AJ280" s="101"/>
      <c r="AK280" s="102">
        <f>AA280*AK$3</f>
        <v>0</v>
      </c>
      <c r="AL280" s="102">
        <f>AB280*AL$3</f>
        <v>0</v>
      </c>
      <c r="AM280" s="102">
        <f>AC280*AM$3</f>
        <v>0</v>
      </c>
      <c r="AN280" s="102">
        <f>AD280*AN$3</f>
        <v>0</v>
      </c>
      <c r="AO280" s="102">
        <f>AE280*AO$3</f>
        <v>0</v>
      </c>
      <c r="AP280" s="102">
        <f>AF280*AP$3</f>
        <v>0</v>
      </c>
      <c r="AQ280" s="102">
        <f>AG280*AQ$3</f>
        <v>0</v>
      </c>
      <c r="AR280" s="103">
        <f>MAX(AJ280:AQ280)</f>
        <v>0</v>
      </c>
      <c r="AS280" s="100">
        <f>AR280*AS$5</f>
        <v>0</v>
      </c>
      <c r="AV280" s="2"/>
      <c r="AW280" s="2"/>
      <c r="AX280" s="2"/>
    </row>
    <row r="281" spans="1:50" s="104" customFormat="1" ht="15.75" customHeight="1" hidden="1">
      <c r="A281" s="85">
        <f>A280+1</f>
        <v>274</v>
      </c>
      <c r="B281" s="105" t="s">
        <v>340</v>
      </c>
      <c r="C281" s="51" t="s">
        <v>52</v>
      </c>
      <c r="D281" s="87" t="s">
        <v>46</v>
      </c>
      <c r="E281" s="87" t="s">
        <v>47</v>
      </c>
      <c r="F281" s="88">
        <f>IF(G281&lt;1942,"L",IF(G281&lt;1947,"SM",IF(G281&lt;1957,"M",IF(G281&gt;2002,"J",""))))</f>
      </c>
      <c r="G281" s="87">
        <v>1961</v>
      </c>
      <c r="H281" s="89"/>
      <c r="I281" s="89">
        <f>IF(U281&lt;&gt;"",I$5-U281+1,"")</f>
      </c>
      <c r="J281" s="99"/>
      <c r="K281" s="91">
        <f>IF(V281&lt;&gt;"",(K$5-V281+1)*1.5,"")</f>
      </c>
      <c r="L281" s="92">
        <f>X281</f>
        <v>0</v>
      </c>
      <c r="M281" s="93">
        <f>Y281</f>
        <v>0</v>
      </c>
      <c r="N281" s="94">
        <f>AH281</f>
        <v>0</v>
      </c>
      <c r="O281" s="94">
        <f>AI281</f>
        <v>0</v>
      </c>
      <c r="P281" s="93">
        <f>SUM(H281:K281)</f>
        <v>0</v>
      </c>
      <c r="Q281" s="95">
        <f>SUM(H281:K281)+MAX(M281,O281)</f>
        <v>0</v>
      </c>
      <c r="R281" s="96">
        <f>Q281+MAX(S281,T281)</f>
        <v>0</v>
      </c>
      <c r="S281" s="97">
        <f>IF(L281&gt;0,3,0)</f>
        <v>0</v>
      </c>
      <c r="T281" s="97">
        <f>IF(P281&gt;0,3,0)</f>
        <v>0</v>
      </c>
      <c r="U281" s="90"/>
      <c r="V281" s="90"/>
      <c r="W281" s="98">
        <v>0</v>
      </c>
      <c r="X281" s="99"/>
      <c r="Y281" s="100">
        <f>X281*Y$5</f>
        <v>0</v>
      </c>
      <c r="Z281" s="101"/>
      <c r="AA281" s="99"/>
      <c r="AB281" s="90"/>
      <c r="AC281" s="99"/>
      <c r="AD281" s="110"/>
      <c r="AE281" s="99"/>
      <c r="AF281" s="99"/>
      <c r="AG281" s="102"/>
      <c r="AH281" s="103">
        <f>MAX(Z281:AG281)</f>
        <v>0</v>
      </c>
      <c r="AI281" s="100">
        <f>AH281*AI$5</f>
        <v>0</v>
      </c>
      <c r="AJ281" s="101"/>
      <c r="AK281" s="102">
        <f>AA281*AK$3</f>
        <v>0</v>
      </c>
      <c r="AL281" s="102">
        <f>AB281*AL$3</f>
        <v>0</v>
      </c>
      <c r="AM281" s="102">
        <f>AC281*AM$3</f>
        <v>0</v>
      </c>
      <c r="AN281" s="102">
        <f>AD281*AN$3</f>
        <v>0</v>
      </c>
      <c r="AO281" s="102">
        <f>AE281*AO$3</f>
        <v>0</v>
      </c>
      <c r="AP281" s="102">
        <f>AF281*AP$3</f>
        <v>0</v>
      </c>
      <c r="AQ281" s="102">
        <f>AG281*AQ$3</f>
        <v>0</v>
      </c>
      <c r="AR281" s="103">
        <f>MAX(AJ281:AQ281)</f>
        <v>0</v>
      </c>
      <c r="AS281" s="100">
        <f>AR281*AS$5</f>
        <v>0</v>
      </c>
      <c r="AV281" s="2"/>
      <c r="AW281" s="2"/>
      <c r="AX281" s="2"/>
    </row>
    <row r="282" spans="1:50" s="104" customFormat="1" ht="15.75" customHeight="1" hidden="1">
      <c r="A282" s="85">
        <f>A281+1</f>
        <v>275</v>
      </c>
      <c r="B282" s="86" t="s">
        <v>341</v>
      </c>
      <c r="C282" s="51" t="s">
        <v>9</v>
      </c>
      <c r="D282" s="87" t="s">
        <v>46</v>
      </c>
      <c r="E282" s="87" t="s">
        <v>47</v>
      </c>
      <c r="F282" s="88" t="str">
        <f>IF(G282&lt;1942,"L",IF(G282&lt;1947,"SM",IF(G282&lt;1957,"M",IF(G282&gt;2002,"J",""))))</f>
        <v>M</v>
      </c>
      <c r="G282" s="87">
        <v>1947</v>
      </c>
      <c r="H282" s="89"/>
      <c r="I282" s="89">
        <f>IF(U282&lt;&gt;"",I$5-U282+1,"")</f>
      </c>
      <c r="J282" s="90"/>
      <c r="K282" s="91">
        <f>IF(V282&lt;&gt;"",(K$5-V282+1)*1.5,"")</f>
      </c>
      <c r="L282" s="92">
        <f>X282</f>
        <v>0</v>
      </c>
      <c r="M282" s="93">
        <f>Y282</f>
        <v>0</v>
      </c>
      <c r="N282" s="94">
        <f>AH282</f>
        <v>0</v>
      </c>
      <c r="O282" s="94">
        <f>AI282</f>
        <v>0</v>
      </c>
      <c r="P282" s="93">
        <f>SUM(H282:K282)</f>
        <v>0</v>
      </c>
      <c r="Q282" s="95">
        <f>SUM(H282:K282)+MAX(M282,O282)</f>
        <v>0</v>
      </c>
      <c r="R282" s="96">
        <f>Q282+MAX(S282,T282)</f>
        <v>0</v>
      </c>
      <c r="S282" s="97">
        <f>IF(L282&gt;0,3,0)</f>
        <v>0</v>
      </c>
      <c r="T282" s="97">
        <f>IF(P282&gt;0,3,0)</f>
        <v>0</v>
      </c>
      <c r="U282" s="90"/>
      <c r="V282" s="90"/>
      <c r="W282" s="98">
        <v>0</v>
      </c>
      <c r="X282" s="99"/>
      <c r="Y282" s="100">
        <f>X282*Y$5</f>
        <v>0</v>
      </c>
      <c r="Z282" s="101"/>
      <c r="AA282" s="99"/>
      <c r="AB282" s="90"/>
      <c r="AC282" s="99"/>
      <c r="AD282" s="110"/>
      <c r="AE282" s="99"/>
      <c r="AF282" s="99"/>
      <c r="AG282" s="102"/>
      <c r="AH282" s="103">
        <f>MAX(Z282:AG282)</f>
        <v>0</v>
      </c>
      <c r="AI282" s="100">
        <f>AH282*AI$5</f>
        <v>0</v>
      </c>
      <c r="AJ282" s="101"/>
      <c r="AK282" s="102">
        <f>AA282*AK$3</f>
        <v>0</v>
      </c>
      <c r="AL282" s="102">
        <f>AB282*AL$3</f>
        <v>0</v>
      </c>
      <c r="AM282" s="102">
        <f>AC282*AM$3</f>
        <v>0</v>
      </c>
      <c r="AN282" s="102">
        <f>AD282*AN$3</f>
        <v>0</v>
      </c>
      <c r="AO282" s="102">
        <f>AE282*AO$3</f>
        <v>0</v>
      </c>
      <c r="AP282" s="102">
        <f>AF282*AP$3</f>
        <v>0</v>
      </c>
      <c r="AQ282" s="102">
        <f>AG282*AQ$3</f>
        <v>0</v>
      </c>
      <c r="AR282" s="103">
        <f>MAX(AJ282:AQ282)</f>
        <v>0</v>
      </c>
      <c r="AS282" s="100">
        <f>AR282*AS$5</f>
        <v>0</v>
      </c>
      <c r="AV282" s="2"/>
      <c r="AW282" s="2"/>
      <c r="AX282" s="2"/>
    </row>
    <row r="283" spans="1:50" s="104" customFormat="1" ht="15.75" customHeight="1" hidden="1">
      <c r="A283" s="85">
        <f>A282+1</f>
        <v>276</v>
      </c>
      <c r="B283" s="86" t="s">
        <v>342</v>
      </c>
      <c r="C283" s="51" t="s">
        <v>9</v>
      </c>
      <c r="D283" s="87" t="s">
        <v>46</v>
      </c>
      <c r="E283" s="87" t="s">
        <v>47</v>
      </c>
      <c r="F283" s="88">
        <f>IF(G283&lt;1943,"L",IF(G283&lt;1948,"SM",IF(G283&lt;1958,"M",IF(G283&gt;2003,"J",""))))</f>
      </c>
      <c r="G283" s="87">
        <v>1998</v>
      </c>
      <c r="H283" s="89"/>
      <c r="I283" s="89">
        <f>IF(U283&lt;&gt;"",I$5-U283+1,"")</f>
      </c>
      <c r="J283" s="90"/>
      <c r="K283" s="91">
        <f>IF(V283&lt;&gt;"",(K$5-V283+1)*1.5,"")</f>
      </c>
      <c r="L283" s="92">
        <f>X283</f>
        <v>0</v>
      </c>
      <c r="M283" s="93">
        <f>Y283</f>
        <v>0</v>
      </c>
      <c r="N283" s="94">
        <f>AH283</f>
        <v>0</v>
      </c>
      <c r="O283" s="94">
        <f>AI283</f>
        <v>0</v>
      </c>
      <c r="P283" s="93">
        <f>SUM(H283:K283)</f>
        <v>0</v>
      </c>
      <c r="Q283" s="95">
        <f>SUM(H283:K283)+MAX(M283,O283)</f>
        <v>0</v>
      </c>
      <c r="R283" s="96">
        <f>Q283+MAX(S283,T283)</f>
        <v>0</v>
      </c>
      <c r="S283" s="97">
        <f>IF(L284&gt;0,3,0)</f>
        <v>0</v>
      </c>
      <c r="T283" s="97">
        <f>IF(P283&gt;0,3,0)</f>
        <v>0</v>
      </c>
      <c r="U283" s="90"/>
      <c r="V283" s="90"/>
      <c r="W283" s="98">
        <v>0</v>
      </c>
      <c r="X283"/>
      <c r="Y283" s="100">
        <f>X283*Y$5</f>
        <v>0</v>
      </c>
      <c r="Z283" s="101"/>
      <c r="AA283" s="99"/>
      <c r="AB283" s="90"/>
      <c r="AC283" s="99"/>
      <c r="AD283" s="110"/>
      <c r="AE283" s="99"/>
      <c r="AF283" s="99"/>
      <c r="AG283" s="102"/>
      <c r="AH283" s="103">
        <f>MAX(Z283:AG283)</f>
        <v>0</v>
      </c>
      <c r="AI283" s="100">
        <f>AH283*AI$5</f>
        <v>0</v>
      </c>
      <c r="AJ283" s="101"/>
      <c r="AK283" s="102">
        <f>AA283*AK$3</f>
        <v>0</v>
      </c>
      <c r="AL283" s="102">
        <f>AB283*AL$3</f>
        <v>0</v>
      </c>
      <c r="AM283" s="102">
        <f>AC283*AM$3</f>
        <v>0</v>
      </c>
      <c r="AN283" s="102">
        <f>AD283*AN$3</f>
        <v>0</v>
      </c>
      <c r="AO283" s="102">
        <f>AE283*AO$3</f>
        <v>0</v>
      </c>
      <c r="AP283" s="102">
        <f>AF283*AP$3</f>
        <v>0</v>
      </c>
      <c r="AQ283" s="102">
        <f>AG283*AQ$3</f>
        <v>0</v>
      </c>
      <c r="AR283" s="103">
        <f>MAX(AJ283:AQ283)</f>
        <v>0</v>
      </c>
      <c r="AS283" s="100">
        <f>AR283*AS$5</f>
        <v>0</v>
      </c>
      <c r="AV283" s="2"/>
      <c r="AW283" s="2"/>
      <c r="AX283" s="2"/>
    </row>
    <row r="284" spans="1:50" s="104" customFormat="1" ht="15.75" customHeight="1" hidden="1">
      <c r="A284" s="85">
        <f>A283+1</f>
        <v>277</v>
      </c>
      <c r="B284" s="86" t="s">
        <v>343</v>
      </c>
      <c r="C284" s="51" t="s">
        <v>45</v>
      </c>
      <c r="D284" s="87" t="s">
        <v>46</v>
      </c>
      <c r="E284" s="87" t="s">
        <v>47</v>
      </c>
      <c r="F284" s="88" t="str">
        <f>IF(G284&lt;1942,"L",IF(G284&lt;1947,"SM",IF(G284&lt;1957,"M",IF(G284&gt;2002,"J",""))))</f>
        <v>SM</v>
      </c>
      <c r="G284" s="87">
        <v>1944</v>
      </c>
      <c r="H284" s="89"/>
      <c r="I284" s="89">
        <f>IF(U284&lt;&gt;"",I$5-U284+1,"")</f>
      </c>
      <c r="J284" s="112"/>
      <c r="K284" s="91">
        <f>IF(V284&lt;&gt;"",(K$5-V284+1)*1.5,"")</f>
      </c>
      <c r="L284" s="92">
        <f>X284</f>
        <v>0</v>
      </c>
      <c r="M284" s="93">
        <f>Y284</f>
        <v>0</v>
      </c>
      <c r="N284" s="94">
        <f>AH284</f>
        <v>0</v>
      </c>
      <c r="O284" s="94">
        <f>AI284</f>
        <v>0</v>
      </c>
      <c r="P284" s="93">
        <f>SUM(H284:K284)</f>
        <v>0</v>
      </c>
      <c r="Q284" s="95">
        <f>SUM(H284:K284)+MAX(M284,O284)</f>
        <v>0</v>
      </c>
      <c r="R284" s="96">
        <f>Q284+MAX(S284,T284)</f>
        <v>0</v>
      </c>
      <c r="S284" s="97">
        <f>IF(L284&gt;0,3,0)</f>
        <v>0</v>
      </c>
      <c r="T284" s="97">
        <f>IF(P284&gt;0,3,0)</f>
        <v>0</v>
      </c>
      <c r="U284" s="90"/>
      <c r="V284" s="90"/>
      <c r="W284" s="98">
        <v>0</v>
      </c>
      <c r="X284" s="99"/>
      <c r="Y284" s="100">
        <f>X284*Y$5</f>
        <v>0</v>
      </c>
      <c r="Z284" s="101"/>
      <c r="AA284" s="99"/>
      <c r="AB284" s="90"/>
      <c r="AC284" s="99"/>
      <c r="AD284" s="110"/>
      <c r="AE284" s="99"/>
      <c r="AF284" s="99"/>
      <c r="AG284" s="102"/>
      <c r="AH284" s="103">
        <f>MAX(Z284:AG284)</f>
        <v>0</v>
      </c>
      <c r="AI284" s="100">
        <f>AH284*AI$5</f>
        <v>0</v>
      </c>
      <c r="AJ284" s="101"/>
      <c r="AK284" s="102">
        <f>AA284*AK$3</f>
        <v>0</v>
      </c>
      <c r="AL284" s="102">
        <f>AB284*AL$3</f>
        <v>0</v>
      </c>
      <c r="AM284" s="102">
        <f>AC284*AM$3</f>
        <v>0</v>
      </c>
      <c r="AN284" s="102">
        <f>AD284*AN$3</f>
        <v>0</v>
      </c>
      <c r="AO284" s="102">
        <f>AE284*AO$3</f>
        <v>0</v>
      </c>
      <c r="AP284" s="102">
        <f>AF284*AP$3</f>
        <v>0</v>
      </c>
      <c r="AQ284" s="102">
        <f>AG284*AQ$3</f>
        <v>0</v>
      </c>
      <c r="AR284" s="103">
        <f>MAX(AJ284:AQ284)</f>
        <v>0</v>
      </c>
      <c r="AS284" s="100">
        <f>AR284*AS$5</f>
        <v>0</v>
      </c>
      <c r="AV284" s="2"/>
      <c r="AW284" s="2"/>
      <c r="AX284" s="2"/>
    </row>
    <row r="285" spans="1:50" s="104" customFormat="1" ht="15.75" customHeight="1" hidden="1">
      <c r="A285" s="85">
        <f>A284+1</f>
        <v>278</v>
      </c>
      <c r="B285" s="86" t="s">
        <v>344</v>
      </c>
      <c r="C285" s="51" t="s">
        <v>58</v>
      </c>
      <c r="D285" s="87" t="s">
        <v>46</v>
      </c>
      <c r="E285" s="87" t="s">
        <v>47</v>
      </c>
      <c r="F285" s="88">
        <f>IF(G285&lt;1942,"L",IF(G285&lt;1947,"SM",IF(G285&lt;1957,"M",IF(G285&gt;2002,"J",""))))</f>
      </c>
      <c r="G285" s="87">
        <v>1992</v>
      </c>
      <c r="H285" s="89"/>
      <c r="I285" s="89">
        <f>IF(U285&lt;&gt;"",I$5-U285+1,"")</f>
      </c>
      <c r="J285" s="90"/>
      <c r="K285" s="91">
        <f>IF(V285&lt;&gt;"",(K$5-V285+1)*1.5,"")</f>
      </c>
      <c r="L285" s="92">
        <f>X285</f>
        <v>0</v>
      </c>
      <c r="M285" s="93">
        <f>Y285</f>
        <v>0</v>
      </c>
      <c r="N285" s="94">
        <f>AH285</f>
        <v>0</v>
      </c>
      <c r="O285" s="94">
        <f>AI285</f>
        <v>0</v>
      </c>
      <c r="P285" s="93">
        <f>SUM(H285:K285)</f>
        <v>0</v>
      </c>
      <c r="Q285" s="95">
        <f>SUM(H285:K285)+MAX(M285,O285)</f>
        <v>0</v>
      </c>
      <c r="R285" s="96">
        <f>Q285+MAX(S285,T285)</f>
        <v>0</v>
      </c>
      <c r="S285" s="97">
        <f>IF(L285&gt;0,3,0)</f>
        <v>0</v>
      </c>
      <c r="T285" s="97">
        <f>IF(P285&gt;0,3,0)</f>
        <v>0</v>
      </c>
      <c r="U285" s="90"/>
      <c r="V285" s="90"/>
      <c r="W285" s="98">
        <v>0</v>
      </c>
      <c r="X285" s="99"/>
      <c r="Y285" s="100">
        <f>X285*Y$5</f>
        <v>0</v>
      </c>
      <c r="Z285" s="101"/>
      <c r="AA285" s="99"/>
      <c r="AB285" s="90"/>
      <c r="AC285" s="99"/>
      <c r="AD285" s="110"/>
      <c r="AE285" s="99"/>
      <c r="AF285" s="99"/>
      <c r="AG285" s="102"/>
      <c r="AH285" s="103">
        <f>MAX(Z285:AG285)</f>
        <v>0</v>
      </c>
      <c r="AI285" s="100">
        <f>AH285*AI$5</f>
        <v>0</v>
      </c>
      <c r="AJ285" s="101"/>
      <c r="AK285" s="102">
        <f>AA285*AK$3</f>
        <v>0</v>
      </c>
      <c r="AL285" s="102">
        <f>AB285*AL$3</f>
        <v>0</v>
      </c>
      <c r="AM285" s="102">
        <f>AC285*AM$3</f>
        <v>0</v>
      </c>
      <c r="AN285" s="102">
        <f>AD285*AN$3</f>
        <v>0</v>
      </c>
      <c r="AO285" s="102">
        <f>AE285*AO$3</f>
        <v>0</v>
      </c>
      <c r="AP285" s="102">
        <f>AF285*AP$3</f>
        <v>0</v>
      </c>
      <c r="AQ285" s="102">
        <f>AG285*AQ$3</f>
        <v>0</v>
      </c>
      <c r="AR285" s="103">
        <f>MAX(AJ285:AQ285)</f>
        <v>0</v>
      </c>
      <c r="AS285" s="100">
        <f>AR285*AS$5</f>
        <v>0</v>
      </c>
      <c r="AV285" s="2"/>
      <c r="AW285" s="2"/>
      <c r="AX285" s="2"/>
    </row>
    <row r="286" spans="1:45" s="104" customFormat="1" ht="15.75" customHeight="1" hidden="1">
      <c r="A286" s="85">
        <f>A285+1</f>
        <v>279</v>
      </c>
      <c r="B286" s="86" t="s">
        <v>345</v>
      </c>
      <c r="C286" s="51" t="s">
        <v>52</v>
      </c>
      <c r="D286" s="87" t="s">
        <v>46</v>
      </c>
      <c r="E286" s="87" t="s">
        <v>47</v>
      </c>
      <c r="F286" s="88">
        <f>IF(G286&lt;1943,"L",IF(G286&lt;1948,"SM",IF(G286&lt;1958,"M",IF(G286&gt;2003,"J",""))))</f>
      </c>
      <c r="G286" s="87">
        <v>1970</v>
      </c>
      <c r="H286" s="89"/>
      <c r="I286" s="89">
        <f>IF(U286&lt;&gt;"",I$5-U286+1,"")</f>
      </c>
      <c r="J286" s="90"/>
      <c r="K286" s="91">
        <f>IF(V286&lt;&gt;"",(K$5-V286+1)*1.5,"")</f>
      </c>
      <c r="L286" s="92">
        <f>X286</f>
        <v>0</v>
      </c>
      <c r="M286" s="93">
        <f>Y286</f>
        <v>0</v>
      </c>
      <c r="N286" s="94">
        <f>AH286</f>
        <v>0</v>
      </c>
      <c r="O286" s="94">
        <f>AI286</f>
        <v>0</v>
      </c>
      <c r="P286" s="93">
        <f>SUM(H286:K286)</f>
        <v>0</v>
      </c>
      <c r="Q286" s="95">
        <f>SUM(H286:K286)+MAX(M286,O286)</f>
        <v>0</v>
      </c>
      <c r="R286" s="96">
        <f>Q286+MAX(S286,T286)</f>
        <v>0</v>
      </c>
      <c r="S286" s="97">
        <f>IF(L286&gt;0,3,0)</f>
        <v>0</v>
      </c>
      <c r="T286" s="97">
        <f>IF(P286&gt;0,3,0)</f>
        <v>0</v>
      </c>
      <c r="U286" s="90"/>
      <c r="V286" s="90"/>
      <c r="W286" s="98">
        <v>0</v>
      </c>
      <c r="X286" s="99">
        <f>IF(W286&gt;0,W$5-W286+1,0)</f>
        <v>0</v>
      </c>
      <c r="Y286" s="100">
        <f>X286*Y$5</f>
        <v>0</v>
      </c>
      <c r="Z286" s="101"/>
      <c r="AA286" s="99"/>
      <c r="AB286" s="90"/>
      <c r="AC286" s="99"/>
      <c r="AD286" s="110"/>
      <c r="AE286" s="99"/>
      <c r="AF286" s="99"/>
      <c r="AG286" s="102"/>
      <c r="AH286" s="103">
        <f>MAX(Z286:AG286)</f>
        <v>0</v>
      </c>
      <c r="AI286" s="100">
        <f>AH286*AI$5</f>
        <v>0</v>
      </c>
      <c r="AJ286" s="101"/>
      <c r="AK286" s="102">
        <f>AA286*AK$3</f>
        <v>0</v>
      </c>
      <c r="AL286" s="102">
        <f>AB286*AL$3</f>
        <v>0</v>
      </c>
      <c r="AM286" s="102">
        <f>AC286*AM$3</f>
        <v>0</v>
      </c>
      <c r="AN286" s="102">
        <f>AD286*AN$3</f>
        <v>0</v>
      </c>
      <c r="AO286" s="102">
        <f>AE286*AO$3</f>
        <v>0</v>
      </c>
      <c r="AP286" s="102">
        <f>AF286*AP$3</f>
        <v>0</v>
      </c>
      <c r="AQ286" s="102">
        <f>AG286*AQ$3</f>
        <v>0</v>
      </c>
      <c r="AR286" s="103">
        <f>MAX(AJ286:AQ286)</f>
        <v>0</v>
      </c>
      <c r="AS286" s="100">
        <f>AR286*AS$5</f>
        <v>0</v>
      </c>
    </row>
    <row r="287" spans="1:50" s="104" customFormat="1" ht="15.75" customHeight="1" hidden="1">
      <c r="A287" s="85">
        <f>A286+1</f>
        <v>280</v>
      </c>
      <c r="B287" s="86" t="s">
        <v>346</v>
      </c>
      <c r="C287" s="51" t="s">
        <v>58</v>
      </c>
      <c r="D287" s="87" t="s">
        <v>46</v>
      </c>
      <c r="E287" s="87" t="s">
        <v>47</v>
      </c>
      <c r="F287" s="88">
        <f>IF(G287&lt;1942,"L",IF(G287&lt;1947,"SM",IF(G287&lt;1957,"M",IF(G287&gt;2002,"J",""))))</f>
      </c>
      <c r="G287" s="87">
        <v>1973</v>
      </c>
      <c r="H287" s="89"/>
      <c r="I287" s="89">
        <f>IF(U287&lt;&gt;"",I$5-U287+1,"")</f>
      </c>
      <c r="J287" s="90"/>
      <c r="K287" s="91">
        <f>IF(V287&lt;&gt;"",(K$5-V287+1)*1.5,"")</f>
      </c>
      <c r="L287" s="92">
        <f>X287</f>
        <v>0</v>
      </c>
      <c r="M287" s="93">
        <f>Y287</f>
        <v>0</v>
      </c>
      <c r="N287" s="94">
        <f>AH287</f>
        <v>0</v>
      </c>
      <c r="O287" s="94">
        <f>AI287</f>
        <v>0</v>
      </c>
      <c r="P287" s="93">
        <f>SUM(H287:K287)</f>
        <v>0</v>
      </c>
      <c r="Q287" s="95">
        <f>SUM(H287:K287)+MAX(M287,O287)</f>
        <v>0</v>
      </c>
      <c r="R287" s="96">
        <f>Q287+MAX(S287,T287)</f>
        <v>0</v>
      </c>
      <c r="S287" s="97">
        <f>IF(L287&gt;0,3,0)</f>
        <v>0</v>
      </c>
      <c r="T287" s="97">
        <f>IF(P287&gt;0,3,0)</f>
        <v>0</v>
      </c>
      <c r="U287" s="90"/>
      <c r="V287" s="90"/>
      <c r="W287" s="98">
        <v>0</v>
      </c>
      <c r="X287" s="99"/>
      <c r="Y287" s="100">
        <f>X287*Y$5</f>
        <v>0</v>
      </c>
      <c r="Z287" s="101"/>
      <c r="AA287" s="99"/>
      <c r="AB287" s="90"/>
      <c r="AC287" s="99"/>
      <c r="AD287" s="110"/>
      <c r="AE287" s="99"/>
      <c r="AF287" s="99"/>
      <c r="AG287" s="102"/>
      <c r="AH287" s="103">
        <f>MAX(Z287:AG287)</f>
        <v>0</v>
      </c>
      <c r="AI287" s="100">
        <f>AH287*AI$5</f>
        <v>0</v>
      </c>
      <c r="AJ287" s="101"/>
      <c r="AK287" s="102">
        <f>AA287*AK$3</f>
        <v>0</v>
      </c>
      <c r="AL287" s="102">
        <f>AB287*AL$3</f>
        <v>0</v>
      </c>
      <c r="AM287" s="102">
        <f>AC287*AM$3</f>
        <v>0</v>
      </c>
      <c r="AN287" s="102">
        <f>AD287*AN$3</f>
        <v>0</v>
      </c>
      <c r="AO287" s="102">
        <f>AE287*AO$3</f>
        <v>0</v>
      </c>
      <c r="AP287" s="102">
        <f>AF287*AP$3</f>
        <v>0</v>
      </c>
      <c r="AQ287" s="102">
        <f>AG287*AQ$3</f>
        <v>0</v>
      </c>
      <c r="AR287" s="103">
        <f>MAX(AJ287:AQ287)</f>
        <v>0</v>
      </c>
      <c r="AS287" s="100">
        <f>AR287*AS$5</f>
        <v>0</v>
      </c>
      <c r="AV287" s="2"/>
      <c r="AW287" s="2"/>
      <c r="AX287" s="2"/>
    </row>
    <row r="288" spans="1:45" s="104" customFormat="1" ht="15.75" customHeight="1" hidden="1">
      <c r="A288" s="85">
        <f>A287+1</f>
        <v>281</v>
      </c>
      <c r="B288" s="86" t="s">
        <v>347</v>
      </c>
      <c r="C288" s="51" t="s">
        <v>194</v>
      </c>
      <c r="D288" s="87" t="s">
        <v>46</v>
      </c>
      <c r="E288" s="87" t="s">
        <v>47</v>
      </c>
      <c r="F288" s="88">
        <f>IF(G288&lt;1942,"L",IF(G288&lt;1947,"SM",IF(G288&lt;1957,"M",IF(G288&gt;2002,"J",""))))</f>
      </c>
      <c r="G288" s="87">
        <v>1972</v>
      </c>
      <c r="H288" s="89"/>
      <c r="I288" s="89">
        <f>IF(U288&lt;&gt;"",I$5-U288+1,"")</f>
      </c>
      <c r="J288" s="90"/>
      <c r="K288" s="91">
        <f>IF(V288&lt;&gt;"",(K$5-V288+1)*1.5,"")</f>
      </c>
      <c r="L288" s="92">
        <f>X288</f>
        <v>0</v>
      </c>
      <c r="M288" s="93">
        <f>Y288</f>
        <v>0</v>
      </c>
      <c r="N288" s="94">
        <f>AH288</f>
        <v>0</v>
      </c>
      <c r="O288" s="94">
        <f>AI288</f>
        <v>0</v>
      </c>
      <c r="P288" s="93">
        <f>SUM(H288:K288)</f>
        <v>0</v>
      </c>
      <c r="Q288" s="95">
        <f>SUM(H288:K288)+MAX(M288,O288)</f>
        <v>0</v>
      </c>
      <c r="R288" s="96">
        <f>Q288+MAX(S288,T288)</f>
        <v>0</v>
      </c>
      <c r="S288" s="97">
        <f>IF(L288&gt;0,3,0)</f>
        <v>0</v>
      </c>
      <c r="T288" s="97">
        <f>IF(P288&gt;0,3,0)</f>
        <v>0</v>
      </c>
      <c r="U288" s="90"/>
      <c r="V288" s="90"/>
      <c r="W288" s="98">
        <v>0</v>
      </c>
      <c r="Y288" s="100">
        <f>X288*Y$5</f>
        <v>0</v>
      </c>
      <c r="Z288" s="101"/>
      <c r="AA288" s="99"/>
      <c r="AB288" s="90"/>
      <c r="AC288" s="99"/>
      <c r="AD288" s="110"/>
      <c r="AE288" s="99"/>
      <c r="AF288" s="99"/>
      <c r="AG288" s="102"/>
      <c r="AH288" s="103">
        <f>MAX(Z288:AG288)</f>
        <v>0</v>
      </c>
      <c r="AI288" s="100">
        <f>AH288*AI$5</f>
        <v>0</v>
      </c>
      <c r="AJ288" s="101"/>
      <c r="AK288" s="102">
        <f>AA288*AK$3</f>
        <v>0</v>
      </c>
      <c r="AL288" s="102">
        <f>AB288*AL$3</f>
        <v>0</v>
      </c>
      <c r="AM288" s="102">
        <f>AC288*AM$3</f>
        <v>0</v>
      </c>
      <c r="AN288" s="102">
        <f>AD288*AN$3</f>
        <v>0</v>
      </c>
      <c r="AO288" s="102">
        <f>AE288*AO$3</f>
        <v>0</v>
      </c>
      <c r="AP288" s="102">
        <f>AF288*AP$3</f>
        <v>0</v>
      </c>
      <c r="AQ288" s="102">
        <f>AG288*AQ$3</f>
        <v>0</v>
      </c>
      <c r="AR288" s="103">
        <f>MAX(AJ288:AQ288)</f>
        <v>0</v>
      </c>
      <c r="AS288" s="100">
        <f>AR288*AS$5</f>
        <v>0</v>
      </c>
    </row>
    <row r="289" spans="1:50" s="104" customFormat="1" ht="15.75" customHeight="1" hidden="1">
      <c r="A289" s="85">
        <f>A288+1</f>
        <v>282</v>
      </c>
      <c r="B289" s="127" t="s">
        <v>348</v>
      </c>
      <c r="C289" s="51" t="s">
        <v>133</v>
      </c>
      <c r="D289" s="51" t="s">
        <v>158</v>
      </c>
      <c r="E289" s="87" t="s">
        <v>47</v>
      </c>
      <c r="F289" s="88" t="str">
        <f>IF(G289&lt;1942,"L",IF(G289&lt;1947,"SM",IF(G289&lt;1957,"M",IF(G289&gt;2002,"J",""))))</f>
        <v>M</v>
      </c>
      <c r="G289" s="87">
        <v>1951</v>
      </c>
      <c r="H289" s="89"/>
      <c r="I289" s="89">
        <f>IF(U289&lt;&gt;"",I$5-U289+1,"")</f>
      </c>
      <c r="J289" s="99"/>
      <c r="K289" s="91">
        <f>IF(V289&lt;&gt;"",(K$5-V289+1)*1.5,"")</f>
      </c>
      <c r="L289" s="92">
        <f>X289</f>
        <v>0</v>
      </c>
      <c r="M289" s="93">
        <f>Y289</f>
        <v>0</v>
      </c>
      <c r="N289" s="94">
        <f>AH289</f>
        <v>0</v>
      </c>
      <c r="O289" s="94">
        <f>AI289</f>
        <v>0</v>
      </c>
      <c r="P289" s="93">
        <f>SUM(H289:K289)</f>
        <v>0</v>
      </c>
      <c r="Q289" s="95">
        <f>SUM(H289:K289)+MAX(M289,O289)</f>
        <v>0</v>
      </c>
      <c r="R289" s="96">
        <f>Q289+MAX(S289,T289)</f>
        <v>0</v>
      </c>
      <c r="S289" s="97">
        <f>IF(L289&gt;0,3,0)</f>
        <v>0</v>
      </c>
      <c r="T289" s="97">
        <f>IF(P289&gt;0,3,0)</f>
        <v>0</v>
      </c>
      <c r="U289" s="90"/>
      <c r="V289" s="90"/>
      <c r="W289" s="98">
        <v>0</v>
      </c>
      <c r="X289" s="99">
        <f>IF(W289&gt;0,W$5-W289+1,0)</f>
        <v>0</v>
      </c>
      <c r="Y289" s="100">
        <f>X289*Y$5</f>
        <v>0</v>
      </c>
      <c r="Z289" s="101"/>
      <c r="AA289" s="99"/>
      <c r="AB289" s="90"/>
      <c r="AC289" s="99"/>
      <c r="AD289" s="110"/>
      <c r="AE289" s="99"/>
      <c r="AF289" s="99"/>
      <c r="AG289" s="102"/>
      <c r="AH289" s="103">
        <f>MAX(Z289:AG289)</f>
        <v>0</v>
      </c>
      <c r="AI289" s="100">
        <f>AH289*AI$5</f>
        <v>0</v>
      </c>
      <c r="AJ289" s="101"/>
      <c r="AK289" s="102">
        <f>AA289*AK$3</f>
        <v>0</v>
      </c>
      <c r="AL289" s="102">
        <f>AB289*AL$3</f>
        <v>0</v>
      </c>
      <c r="AM289" s="102">
        <f>AC289*AM$3</f>
        <v>0</v>
      </c>
      <c r="AN289" s="102">
        <f>AD289*AN$3</f>
        <v>0</v>
      </c>
      <c r="AO289" s="102">
        <f>AE289*AO$3</f>
        <v>0</v>
      </c>
      <c r="AP289" s="102">
        <f>AF289*AP$3</f>
        <v>0</v>
      </c>
      <c r="AQ289" s="102">
        <f>AG289*AQ$3</f>
        <v>0</v>
      </c>
      <c r="AR289" s="103">
        <f>MAX(AJ289:AQ289)</f>
        <v>0</v>
      </c>
      <c r="AS289" s="100">
        <f>AR289*AS$5</f>
        <v>0</v>
      </c>
      <c r="AV289" s="72"/>
      <c r="AW289" s="72"/>
      <c r="AX289" s="72"/>
    </row>
    <row r="290" spans="1:46" s="104" customFormat="1" ht="15.75" customHeight="1" hidden="1">
      <c r="A290" s="85">
        <f>A289+1</f>
        <v>283</v>
      </c>
      <c r="B290" s="86" t="s">
        <v>349</v>
      </c>
      <c r="C290" s="51" t="s">
        <v>45</v>
      </c>
      <c r="D290" s="87" t="s">
        <v>46</v>
      </c>
      <c r="E290" s="87" t="s">
        <v>47</v>
      </c>
      <c r="F290" s="88" t="str">
        <f>IF(G290&lt;1942,"L",IF(G290&lt;1947,"SM",IF(G290&lt;1957,"M",IF(G290&gt;2002,"J",""))))</f>
        <v>M</v>
      </c>
      <c r="G290" s="87">
        <v>1949</v>
      </c>
      <c r="H290" s="89"/>
      <c r="I290" s="89">
        <f>IF(U290&lt;&gt;"",I$5-U290+1,"")</f>
      </c>
      <c r="J290" s="90"/>
      <c r="K290" s="91">
        <f>IF(V290&lt;&gt;"",(K$5-V290+1)*1.5,"")</f>
      </c>
      <c r="L290" s="92">
        <f>X290</f>
        <v>0</v>
      </c>
      <c r="M290" s="93">
        <f>Y290</f>
        <v>0</v>
      </c>
      <c r="N290" s="94">
        <f>AH290</f>
        <v>0</v>
      </c>
      <c r="O290" s="94">
        <f>AI290</f>
        <v>0</v>
      </c>
      <c r="P290" s="93">
        <f>SUM(H290:K290)</f>
        <v>0</v>
      </c>
      <c r="Q290" s="95">
        <f>SUM(H290:K290)+MAX(M290,O290)</f>
        <v>0</v>
      </c>
      <c r="R290" s="96">
        <f>Q290+MAX(S290,T290)</f>
        <v>0</v>
      </c>
      <c r="S290" s="97">
        <f>IF(L290&gt;0,3,0)</f>
        <v>0</v>
      </c>
      <c r="T290" s="97">
        <f>IF(P290&gt;0,3,0)</f>
        <v>0</v>
      </c>
      <c r="U290" s="90"/>
      <c r="V290" s="90"/>
      <c r="W290" s="98">
        <v>0</v>
      </c>
      <c r="X290" s="99"/>
      <c r="Y290" s="100">
        <f>X290*Y$5</f>
        <v>0</v>
      </c>
      <c r="Z290" s="101"/>
      <c r="AA290" s="99"/>
      <c r="AB290" s="90"/>
      <c r="AC290" s="99"/>
      <c r="AD290" s="110"/>
      <c r="AE290" s="99"/>
      <c r="AF290" s="99"/>
      <c r="AG290" s="102"/>
      <c r="AH290" s="103">
        <f>MAX(Z290:AG290)</f>
        <v>0</v>
      </c>
      <c r="AI290" s="100">
        <f>AH290*AI$5</f>
        <v>0</v>
      </c>
      <c r="AJ290" s="101"/>
      <c r="AK290" s="102">
        <f>AA290*AK$3</f>
        <v>0</v>
      </c>
      <c r="AL290" s="102">
        <f>AB290*AL$3</f>
        <v>0</v>
      </c>
      <c r="AM290" s="102">
        <f>AC290*AM$3</f>
        <v>0</v>
      </c>
      <c r="AN290" s="102">
        <f>AD290*AN$3</f>
        <v>0</v>
      </c>
      <c r="AO290" s="102">
        <f>AE290*AO$3</f>
        <v>0</v>
      </c>
      <c r="AP290" s="102">
        <f>AF290*AP$3</f>
        <v>0</v>
      </c>
      <c r="AQ290" s="102">
        <f>AG290*AQ$3</f>
        <v>0</v>
      </c>
      <c r="AR290" s="103">
        <f>MAX(AJ290:AQ290)</f>
        <v>0</v>
      </c>
      <c r="AS290" s="100">
        <f>AR290*AS$5</f>
        <v>0</v>
      </c>
      <c r="AT290" s="24"/>
    </row>
    <row r="291" spans="1:45" s="104" customFormat="1" ht="15.75" customHeight="1" hidden="1">
      <c r="A291" s="85">
        <f>A290+1</f>
        <v>284</v>
      </c>
      <c r="B291" s="86" t="s">
        <v>350</v>
      </c>
      <c r="C291" s="51" t="s">
        <v>194</v>
      </c>
      <c r="D291" s="87" t="s">
        <v>46</v>
      </c>
      <c r="E291" s="87" t="s">
        <v>47</v>
      </c>
      <c r="F291" s="88" t="str">
        <f>IF(G291&lt;1942,"L",IF(G291&lt;1947,"SM",IF(G291&lt;1957,"M",IF(G291&gt;2002,"J",""))))</f>
        <v>M</v>
      </c>
      <c r="G291" s="87">
        <v>1948</v>
      </c>
      <c r="H291" s="89"/>
      <c r="I291" s="89">
        <f>IF(U291&lt;&gt;"",I$5-U291+1,"")</f>
      </c>
      <c r="J291" s="90"/>
      <c r="K291" s="91">
        <f>IF(V291&lt;&gt;"",(K$5-V291+1)*1.5,"")</f>
      </c>
      <c r="L291" s="92">
        <f>X291</f>
        <v>0</v>
      </c>
      <c r="M291" s="93">
        <f>Y291</f>
        <v>0</v>
      </c>
      <c r="N291" s="94">
        <f>AH291</f>
        <v>0</v>
      </c>
      <c r="O291" s="94">
        <f>AI291</f>
        <v>0</v>
      </c>
      <c r="P291" s="93">
        <f>SUM(H291:K291)</f>
        <v>0</v>
      </c>
      <c r="Q291" s="95">
        <f>SUM(H291:K291)+MAX(M291,O291)</f>
        <v>0</v>
      </c>
      <c r="R291" s="96">
        <f>Q291+MAX(S291,T291)</f>
        <v>0</v>
      </c>
      <c r="S291" s="97">
        <f>IF(L291&gt;0,3,0)</f>
        <v>0</v>
      </c>
      <c r="T291" s="97">
        <f>IF(P291&gt;0,3,0)</f>
        <v>0</v>
      </c>
      <c r="U291" s="90"/>
      <c r="V291" s="90"/>
      <c r="W291" s="98">
        <v>0</v>
      </c>
      <c r="X291" s="102"/>
      <c r="Y291" s="100">
        <f>X291*Y$5</f>
        <v>0</v>
      </c>
      <c r="Z291" s="101"/>
      <c r="AA291" s="99"/>
      <c r="AB291" s="90"/>
      <c r="AC291" s="99"/>
      <c r="AD291" s="110"/>
      <c r="AE291" s="99"/>
      <c r="AF291" s="99"/>
      <c r="AG291" s="102"/>
      <c r="AH291" s="103">
        <f>MAX(Z291:AG291)</f>
        <v>0</v>
      </c>
      <c r="AI291" s="100">
        <f>AH291*AI$5</f>
        <v>0</v>
      </c>
      <c r="AJ291" s="101"/>
      <c r="AK291" s="102">
        <f>AA291*AK$3</f>
        <v>0</v>
      </c>
      <c r="AL291" s="102">
        <f>AB291*AL$3</f>
        <v>0</v>
      </c>
      <c r="AM291" s="102">
        <f>AC291*AM$3</f>
        <v>0</v>
      </c>
      <c r="AN291" s="102">
        <f>AD291*AN$3</f>
        <v>0</v>
      </c>
      <c r="AO291" s="102">
        <f>AE291*AO$3</f>
        <v>0</v>
      </c>
      <c r="AP291" s="102">
        <f>AF291*AP$3</f>
        <v>0</v>
      </c>
      <c r="AQ291" s="102">
        <f>AG291*AQ$3</f>
        <v>0</v>
      </c>
      <c r="AR291" s="103">
        <f>MAX(AJ291:AQ291)</f>
        <v>0</v>
      </c>
      <c r="AS291" s="100">
        <f>AR291*AS$5</f>
        <v>0</v>
      </c>
    </row>
    <row r="292" spans="1:45" s="104" customFormat="1" ht="15.75" customHeight="1" hidden="1">
      <c r="A292" s="85">
        <f>A291+1</f>
        <v>285</v>
      </c>
      <c r="B292" s="86" t="s">
        <v>351</v>
      </c>
      <c r="C292" s="51" t="s">
        <v>194</v>
      </c>
      <c r="D292" s="87" t="s">
        <v>46</v>
      </c>
      <c r="E292" s="87" t="s">
        <v>47</v>
      </c>
      <c r="F292" s="88" t="str">
        <f>IF(G292&lt;1942,"L",IF(G292&lt;1947,"SM",IF(G292&lt;1957,"M",IF(G292&gt;2002,"J",""))))</f>
        <v>M</v>
      </c>
      <c r="G292" s="87">
        <v>1951</v>
      </c>
      <c r="H292" s="89"/>
      <c r="I292" s="89">
        <f>IF(U292&lt;&gt;"",I$5-U292+1,"")</f>
      </c>
      <c r="J292" s="90"/>
      <c r="K292" s="91">
        <f>IF(V292&lt;&gt;"",(K$5-V292+1)*1.5,"")</f>
      </c>
      <c r="L292" s="92">
        <f>X292</f>
        <v>0</v>
      </c>
      <c r="M292" s="93">
        <f>Y292</f>
        <v>0</v>
      </c>
      <c r="N292" s="94">
        <f>AH292</f>
        <v>0</v>
      </c>
      <c r="O292" s="94">
        <f>AI292</f>
        <v>0</v>
      </c>
      <c r="P292" s="93">
        <f>SUM(H292:K292)</f>
        <v>0</v>
      </c>
      <c r="Q292" s="95">
        <f>SUM(H292:K292)+MAX(M292,O292)</f>
        <v>0</v>
      </c>
      <c r="R292" s="96">
        <f>Q292+MAX(S292,T292)</f>
        <v>0</v>
      </c>
      <c r="S292" s="97">
        <f>IF(L292&gt;0,3,0)</f>
        <v>0</v>
      </c>
      <c r="T292" s="97">
        <f>IF(P292&gt;0,3,0)</f>
        <v>0</v>
      </c>
      <c r="U292" s="90"/>
      <c r="V292" s="90"/>
      <c r="W292" s="98">
        <v>0</v>
      </c>
      <c r="X292" s="102">
        <f>IF(W292&gt;0,W$5-W292+1,0)</f>
        <v>0</v>
      </c>
      <c r="Y292" s="100">
        <f>X292*Y$5</f>
        <v>0</v>
      </c>
      <c r="Z292" s="101"/>
      <c r="AA292" s="102"/>
      <c r="AB292" s="90"/>
      <c r="AC292" s="99"/>
      <c r="AD292" s="110"/>
      <c r="AE292" s="99"/>
      <c r="AF292" s="99"/>
      <c r="AG292" s="102"/>
      <c r="AH292" s="103">
        <f>MAX(Z292:AG292)</f>
        <v>0</v>
      </c>
      <c r="AI292" s="100">
        <f>AH292*AI$5</f>
        <v>0</v>
      </c>
      <c r="AJ292" s="101"/>
      <c r="AK292" s="102">
        <f>AA292*AK$3</f>
        <v>0</v>
      </c>
      <c r="AL292" s="102">
        <f>AB292*AL$3</f>
        <v>0</v>
      </c>
      <c r="AM292" s="102">
        <f>AC292*AM$3</f>
        <v>0</v>
      </c>
      <c r="AN292" s="102">
        <f>AD292*AN$3</f>
        <v>0</v>
      </c>
      <c r="AO292" s="102">
        <f>AE292*AO$3</f>
        <v>0</v>
      </c>
      <c r="AP292" s="102">
        <f>AF292*AP$3</f>
        <v>0</v>
      </c>
      <c r="AQ292" s="102">
        <f>AG292*AQ$3</f>
        <v>0</v>
      </c>
      <c r="AR292" s="103">
        <f>MAX(AJ292:AQ292)</f>
        <v>0</v>
      </c>
      <c r="AS292" s="100">
        <f>AR292*AS$5</f>
        <v>0</v>
      </c>
    </row>
    <row r="293" spans="1:45" s="104" customFormat="1" ht="15.75" customHeight="1" hidden="1">
      <c r="A293" s="85">
        <f>A292+1</f>
        <v>286</v>
      </c>
      <c r="B293" s="105" t="s">
        <v>352</v>
      </c>
      <c r="C293" s="51" t="s">
        <v>56</v>
      </c>
      <c r="D293" s="87" t="s">
        <v>46</v>
      </c>
      <c r="E293" s="87" t="s">
        <v>47</v>
      </c>
      <c r="F293" s="88" t="str">
        <f>IF(G293&lt;1942,"L",IF(G293&lt;1947,"SM",IF(G293&lt;1957,"M",IF(G293&gt;2002,"J",""))))</f>
        <v>M</v>
      </c>
      <c r="G293" s="87">
        <v>1954</v>
      </c>
      <c r="H293" s="89"/>
      <c r="I293" s="89">
        <f>IF(U293&lt;&gt;"",I$5-U293+1,"")</f>
      </c>
      <c r="J293" s="99"/>
      <c r="K293" s="91">
        <f>IF(V293&lt;&gt;"",(K$5-V293+1)*1.5,"")</f>
      </c>
      <c r="L293" s="92">
        <f>X293</f>
        <v>0</v>
      </c>
      <c r="M293" s="93">
        <f>Y293</f>
        <v>0</v>
      </c>
      <c r="N293" s="94">
        <f>AH293</f>
        <v>0</v>
      </c>
      <c r="O293" s="94">
        <f>AI293</f>
        <v>0</v>
      </c>
      <c r="P293" s="93">
        <f>SUM(H293:K293)</f>
        <v>0</v>
      </c>
      <c r="Q293" s="95">
        <f>SUM(H293:K293)+MAX(M293,O293)</f>
        <v>0</v>
      </c>
      <c r="R293" s="96">
        <f>Q293+MAX(S293,T293)</f>
        <v>0</v>
      </c>
      <c r="S293" s="97">
        <f>IF(L293&gt;0,3,0)</f>
        <v>0</v>
      </c>
      <c r="T293" s="97">
        <f>IF(P293&gt;0,3,0)</f>
        <v>0</v>
      </c>
      <c r="U293" s="90"/>
      <c r="V293" s="90"/>
      <c r="W293" s="98">
        <v>0</v>
      </c>
      <c r="X293" s="99"/>
      <c r="Y293" s="100">
        <f>X293*Y$5</f>
        <v>0</v>
      </c>
      <c r="Z293" s="101"/>
      <c r="AA293" s="99"/>
      <c r="AB293" s="99"/>
      <c r="AC293" s="99"/>
      <c r="AD293" s="110"/>
      <c r="AE293" s="99"/>
      <c r="AF293" s="99"/>
      <c r="AG293" s="102"/>
      <c r="AH293" s="103">
        <f>MAX(Z293:AG293)</f>
        <v>0</v>
      </c>
      <c r="AI293" s="100">
        <f>AH293*AI$5</f>
        <v>0</v>
      </c>
      <c r="AJ293" s="101"/>
      <c r="AK293" s="102">
        <f>AA293*AK$3</f>
        <v>0</v>
      </c>
      <c r="AL293" s="102">
        <f>AB293*AL$3</f>
        <v>0</v>
      </c>
      <c r="AM293" s="102">
        <f>AC293*AM$3</f>
        <v>0</v>
      </c>
      <c r="AN293" s="102">
        <f>AD293*AN$3</f>
        <v>0</v>
      </c>
      <c r="AO293" s="102">
        <f>AE293*AO$3</f>
        <v>0</v>
      </c>
      <c r="AP293" s="102">
        <f>AF293*AP$3</f>
        <v>0</v>
      </c>
      <c r="AQ293" s="102">
        <f>AG293*AQ$3</f>
        <v>0</v>
      </c>
      <c r="AR293" s="103">
        <f>MAX(AJ293:AQ293)</f>
        <v>0</v>
      </c>
      <c r="AS293" s="100">
        <f>AR293*AS$5</f>
        <v>0</v>
      </c>
    </row>
    <row r="294" spans="1:45" s="104" customFormat="1" ht="15.75" customHeight="1" hidden="1">
      <c r="A294" s="85">
        <f>A293+1</f>
        <v>287</v>
      </c>
      <c r="B294" s="105" t="s">
        <v>353</v>
      </c>
      <c r="C294" s="51" t="s">
        <v>45</v>
      </c>
      <c r="D294" s="87" t="s">
        <v>46</v>
      </c>
      <c r="E294" s="87" t="s">
        <v>47</v>
      </c>
      <c r="F294" s="88">
        <f>IF(G294&lt;1942,"L",IF(G294&lt;1947,"SM",IF(G294&lt;1957,"M",IF(G294&gt;2002,"J",""))))</f>
      </c>
      <c r="G294" s="87">
        <v>1974</v>
      </c>
      <c r="H294" s="89"/>
      <c r="I294" s="89">
        <f>IF(U294&lt;&gt;"",I$5-U294+1,"")</f>
      </c>
      <c r="J294" s="99"/>
      <c r="K294" s="91">
        <f>IF(V294&lt;&gt;"",(K$5-V294+1)*1.5,"")</f>
      </c>
      <c r="L294" s="92">
        <f>X294</f>
        <v>0</v>
      </c>
      <c r="M294" s="93">
        <f>Y294</f>
        <v>0</v>
      </c>
      <c r="N294" s="94">
        <f>AH294</f>
        <v>0</v>
      </c>
      <c r="O294" s="94">
        <f>AI294</f>
        <v>0</v>
      </c>
      <c r="P294" s="93">
        <f>SUM(H294:K294)</f>
        <v>0</v>
      </c>
      <c r="Q294" s="95">
        <f>SUM(H294:K294)+MAX(M294,O294)</f>
        <v>0</v>
      </c>
      <c r="R294" s="96">
        <f>Q294+MAX(S294,T294)</f>
        <v>0</v>
      </c>
      <c r="S294" s="97">
        <f>IF(L294&gt;0,3,0)</f>
        <v>0</v>
      </c>
      <c r="T294" s="97">
        <f>IF(P294&gt;0,3,0)</f>
        <v>0</v>
      </c>
      <c r="U294" s="90"/>
      <c r="V294" s="90"/>
      <c r="W294" s="98">
        <v>0</v>
      </c>
      <c r="X294" s="99"/>
      <c r="Y294" s="100">
        <f>X294*Y$5</f>
        <v>0</v>
      </c>
      <c r="Z294" s="101"/>
      <c r="AA294" s="102"/>
      <c r="AB294" s="99"/>
      <c r="AC294" s="99"/>
      <c r="AD294" s="110"/>
      <c r="AE294" s="99"/>
      <c r="AF294" s="99"/>
      <c r="AG294" s="102"/>
      <c r="AH294" s="103">
        <f>MAX(Z294:AG294)</f>
        <v>0</v>
      </c>
      <c r="AI294" s="100">
        <f>AH294*AI$5</f>
        <v>0</v>
      </c>
      <c r="AJ294" s="101"/>
      <c r="AK294" s="102">
        <f>AA294*AK$3</f>
        <v>0</v>
      </c>
      <c r="AL294" s="102">
        <f>AB294*AL$3</f>
        <v>0</v>
      </c>
      <c r="AM294" s="102">
        <f>AC294*AM$3</f>
        <v>0</v>
      </c>
      <c r="AN294" s="102">
        <f>AD294*AN$3</f>
        <v>0</v>
      </c>
      <c r="AO294" s="102">
        <f>AE294*AO$3</f>
        <v>0</v>
      </c>
      <c r="AP294" s="102">
        <f>AF294*AP$3</f>
        <v>0</v>
      </c>
      <c r="AQ294" s="102">
        <f>AG294*AQ$3</f>
        <v>0</v>
      </c>
      <c r="AR294" s="103">
        <f>MAX(AJ294:AQ294)</f>
        <v>0</v>
      </c>
      <c r="AS294" s="100">
        <f>AR294*AS$5</f>
        <v>0</v>
      </c>
    </row>
    <row r="295" spans="1:50" s="104" customFormat="1" ht="15.75" customHeight="1" hidden="1">
      <c r="A295" s="85">
        <f>A294+1</f>
        <v>288</v>
      </c>
      <c r="B295" s="86" t="s">
        <v>354</v>
      </c>
      <c r="C295" s="51" t="s">
        <v>71</v>
      </c>
      <c r="D295" s="87" t="s">
        <v>46</v>
      </c>
      <c r="E295" s="87" t="s">
        <v>47</v>
      </c>
      <c r="F295" s="88" t="str">
        <f>IF(G295&lt;1942,"L",IF(G295&lt;1947,"SM",IF(G295&lt;1957,"M",IF(G295&gt;2002,"J",""))))</f>
        <v>L</v>
      </c>
      <c r="G295" s="87">
        <v>1939</v>
      </c>
      <c r="H295" s="89"/>
      <c r="I295" s="89">
        <f>IF(U295&lt;&gt;"",I$5-U295+1,"")</f>
      </c>
      <c r="J295" s="90"/>
      <c r="K295" s="91">
        <f>IF(V295&lt;&gt;"",(K$5-V295+1)*1.5,"")</f>
      </c>
      <c r="L295" s="92">
        <f>X295</f>
        <v>0</v>
      </c>
      <c r="M295" s="93">
        <f>Y295</f>
        <v>0</v>
      </c>
      <c r="N295" s="94">
        <f>AH295</f>
        <v>0</v>
      </c>
      <c r="O295" s="94">
        <f>AI295</f>
        <v>0</v>
      </c>
      <c r="P295" s="93">
        <f>SUM(H295:K295)</f>
        <v>0</v>
      </c>
      <c r="Q295" s="95">
        <f>SUM(H295:K295)+MAX(M295,O295)</f>
        <v>0</v>
      </c>
      <c r="R295" s="96">
        <f>Q295+MAX(S295,T295)</f>
        <v>0</v>
      </c>
      <c r="S295" s="97">
        <f>IF(L295&gt;0,3,0)</f>
        <v>0</v>
      </c>
      <c r="T295" s="97">
        <f>IF(P295&gt;0,3,0)</f>
        <v>0</v>
      </c>
      <c r="U295" s="90"/>
      <c r="V295" s="90"/>
      <c r="W295" s="98">
        <v>0</v>
      </c>
      <c r="X295" s="102"/>
      <c r="Y295" s="100">
        <f>X295*Y$5</f>
        <v>0</v>
      </c>
      <c r="Z295" s="101"/>
      <c r="AA295" s="99"/>
      <c r="AB295" s="90"/>
      <c r="AC295" s="99"/>
      <c r="AD295" s="110"/>
      <c r="AE295" s="99"/>
      <c r="AF295" s="99"/>
      <c r="AG295" s="102"/>
      <c r="AH295" s="103">
        <f>MAX(Z295:AG295)</f>
        <v>0</v>
      </c>
      <c r="AI295" s="100">
        <f>AH295*AI$5</f>
        <v>0</v>
      </c>
      <c r="AJ295" s="101"/>
      <c r="AK295" s="102">
        <f>AA295*AK$3</f>
        <v>0</v>
      </c>
      <c r="AL295" s="102">
        <f>AB295*AL$3</f>
        <v>0</v>
      </c>
      <c r="AM295" s="102">
        <f>AC295*AM$3</f>
        <v>0</v>
      </c>
      <c r="AN295" s="102">
        <f>AD295*AN$3</f>
        <v>0</v>
      </c>
      <c r="AO295" s="102">
        <f>AE295*AO$3</f>
        <v>0</v>
      </c>
      <c r="AP295" s="102">
        <f>AF295*AP$3</f>
        <v>0</v>
      </c>
      <c r="AQ295" s="102">
        <f>AG295*AQ$3</f>
        <v>0</v>
      </c>
      <c r="AR295" s="103">
        <f>MAX(AJ295:AQ295)</f>
        <v>0</v>
      </c>
      <c r="AS295" s="100">
        <f>AR295*AS$5</f>
        <v>0</v>
      </c>
      <c r="AU295" s="2"/>
      <c r="AV295" s="2"/>
      <c r="AW295" s="2"/>
      <c r="AX295" s="2"/>
    </row>
    <row r="296" spans="1:45" s="104" customFormat="1" ht="15.75" customHeight="1" hidden="1">
      <c r="A296" s="85">
        <f>A295+1</f>
        <v>289</v>
      </c>
      <c r="B296" s="105" t="s">
        <v>355</v>
      </c>
      <c r="C296" s="51" t="s">
        <v>71</v>
      </c>
      <c r="D296" s="87" t="s">
        <v>46</v>
      </c>
      <c r="E296" s="87" t="s">
        <v>47</v>
      </c>
      <c r="F296" s="88" t="str">
        <f>IF(G296&lt;1943,"L",IF(G296&lt;1948,"SM",IF(G296&lt;1958,"M",IF(G296&gt;2003,"J",""))))</f>
        <v>L</v>
      </c>
      <c r="G296" s="87">
        <v>1941</v>
      </c>
      <c r="H296" s="89"/>
      <c r="I296" s="89">
        <f>IF(U296&lt;&gt;"",I$5-U296+1,"")</f>
      </c>
      <c r="J296" s="99"/>
      <c r="K296" s="91">
        <f>IF(V296&lt;&gt;"",(K$5-V296+1)*1.5,"")</f>
      </c>
      <c r="L296" s="92">
        <f>X296</f>
        <v>0</v>
      </c>
      <c r="M296" s="93">
        <f>Y296</f>
        <v>0</v>
      </c>
      <c r="N296" s="94">
        <f>AH296</f>
        <v>0</v>
      </c>
      <c r="O296" s="94">
        <f>AI296</f>
        <v>0</v>
      </c>
      <c r="P296" s="93">
        <f>SUM(H296:K296)</f>
        <v>0</v>
      </c>
      <c r="Q296" s="95">
        <f>SUM(H296:K296)+MAX(M296,O296)</f>
        <v>0</v>
      </c>
      <c r="R296" s="96">
        <f>Q296+MAX(S296,T296)</f>
        <v>0</v>
      </c>
      <c r="S296" s="97">
        <f>IF(L296&gt;0,3,0)</f>
        <v>0</v>
      </c>
      <c r="T296" s="97">
        <f>IF(P296&gt;0,3,0)</f>
        <v>0</v>
      </c>
      <c r="U296" s="90"/>
      <c r="V296" s="90"/>
      <c r="W296" s="98">
        <v>0</v>
      </c>
      <c r="X296" s="102"/>
      <c r="Y296" s="100">
        <f>X296*Y$5</f>
        <v>0</v>
      </c>
      <c r="Z296" s="101"/>
      <c r="AA296" s="99"/>
      <c r="AB296" s="99"/>
      <c r="AC296" s="99"/>
      <c r="AD296" s="110"/>
      <c r="AE296" s="99"/>
      <c r="AF296" s="99"/>
      <c r="AG296" s="102"/>
      <c r="AH296" s="103">
        <f>MAX(Z296:AG296)</f>
        <v>0</v>
      </c>
      <c r="AI296" s="100">
        <f>AH296*AI$5</f>
        <v>0</v>
      </c>
      <c r="AJ296" s="101"/>
      <c r="AK296" s="102">
        <f>AA296*AK$3</f>
        <v>0</v>
      </c>
      <c r="AL296" s="102">
        <f>AB296*AL$3</f>
        <v>0</v>
      </c>
      <c r="AM296" s="102">
        <f>AC296*AM$3</f>
        <v>0</v>
      </c>
      <c r="AN296" s="102">
        <f>AD296*AN$3</f>
        <v>0</v>
      </c>
      <c r="AO296" s="102">
        <f>AE296*AO$3</f>
        <v>0</v>
      </c>
      <c r="AP296" s="102">
        <f>AF296*AP$3</f>
        <v>0</v>
      </c>
      <c r="AQ296" s="102">
        <f>AG296*AQ$3</f>
        <v>0</v>
      </c>
      <c r="AR296" s="103">
        <f>MAX(AJ296:AQ296)</f>
        <v>0</v>
      </c>
      <c r="AS296" s="100">
        <f>AR296*AS$5</f>
        <v>0</v>
      </c>
    </row>
    <row r="297" spans="1:47" s="104" customFormat="1" ht="15.75" customHeight="1" hidden="1">
      <c r="A297" s="85">
        <f>A296+1</f>
        <v>290</v>
      </c>
      <c r="B297" s="105" t="s">
        <v>356</v>
      </c>
      <c r="C297" s="51" t="s">
        <v>71</v>
      </c>
      <c r="D297" s="87" t="s">
        <v>46</v>
      </c>
      <c r="E297" s="87" t="s">
        <v>47</v>
      </c>
      <c r="F297" s="88" t="str">
        <f>IF(G297&lt;1943,"L",IF(G297&lt;1948,"SM",IF(G297&lt;1958,"M",IF(G297&gt;2003,"J",""))))</f>
        <v>M</v>
      </c>
      <c r="G297" s="87">
        <v>1957</v>
      </c>
      <c r="H297" s="89"/>
      <c r="I297" s="89">
        <f>IF(U297&lt;&gt;"",I$5-U297+1,"")</f>
      </c>
      <c r="J297" s="90"/>
      <c r="K297" s="91">
        <f>IF(V297&lt;&gt;"",(K$5-V297+1)*1.5,"")</f>
      </c>
      <c r="L297" s="92">
        <f>X297</f>
        <v>0</v>
      </c>
      <c r="M297" s="93">
        <f>Y297</f>
        <v>0</v>
      </c>
      <c r="N297" s="94">
        <f>AH297</f>
        <v>0</v>
      </c>
      <c r="O297" s="94">
        <f>AI297</f>
        <v>0</v>
      </c>
      <c r="P297" s="93">
        <f>SUM(H297:K297)</f>
        <v>0</v>
      </c>
      <c r="Q297" s="95">
        <f>SUM(H297:K297)+MAX(M297,O297)</f>
        <v>0</v>
      </c>
      <c r="R297" s="96">
        <f>Q297+MAX(S297,T297)</f>
        <v>0</v>
      </c>
      <c r="S297" s="97">
        <f>IF(L297&gt;0,3,0)</f>
        <v>0</v>
      </c>
      <c r="T297" s="97">
        <f>IF(P297&gt;0,3,0)</f>
        <v>0</v>
      </c>
      <c r="U297" s="90"/>
      <c r="V297" s="90"/>
      <c r="W297" s="98">
        <v>0</v>
      </c>
      <c r="X297" s="102">
        <f>IF(W297&gt;0,W$5-W297+1,0)</f>
        <v>0</v>
      </c>
      <c r="Y297" s="100">
        <f>X297*Y$5</f>
        <v>0</v>
      </c>
      <c r="Z297" s="101"/>
      <c r="AA297" s="99"/>
      <c r="AB297" s="99"/>
      <c r="AC297" s="99"/>
      <c r="AD297" s="110"/>
      <c r="AE297" s="99"/>
      <c r="AF297" s="99"/>
      <c r="AG297" s="102"/>
      <c r="AH297" s="103">
        <f>MAX(Z297:AG297)</f>
        <v>0</v>
      </c>
      <c r="AI297" s="100">
        <f>AH297*AI$5</f>
        <v>0</v>
      </c>
      <c r="AJ297" s="101"/>
      <c r="AK297" s="102">
        <f>AA297*AK$3</f>
        <v>0</v>
      </c>
      <c r="AL297" s="102">
        <f>AB297*AL$3</f>
        <v>0</v>
      </c>
      <c r="AM297" s="102">
        <f>AC297*AM$3</f>
        <v>0</v>
      </c>
      <c r="AN297" s="102">
        <f>AD297*AN$3</f>
        <v>0</v>
      </c>
      <c r="AO297" s="102">
        <f>AE297*AO$3</f>
        <v>0</v>
      </c>
      <c r="AP297" s="102">
        <f>AF297*AP$3</f>
        <v>0</v>
      </c>
      <c r="AQ297" s="102">
        <f>AG297*AQ$3</f>
        <v>0</v>
      </c>
      <c r="AR297" s="103">
        <f>MAX(AJ297:AQ297)</f>
        <v>0</v>
      </c>
      <c r="AS297" s="100">
        <f>AR297*AS$5</f>
        <v>0</v>
      </c>
      <c r="AU297" s="2"/>
    </row>
    <row r="298" spans="1:47" s="104" customFormat="1" ht="15.75" customHeight="1" hidden="1">
      <c r="A298" s="85">
        <f>A297+1</f>
        <v>291</v>
      </c>
      <c r="B298" s="105" t="s">
        <v>357</v>
      </c>
      <c r="C298" s="51" t="s">
        <v>52</v>
      </c>
      <c r="D298" s="87" t="s">
        <v>46</v>
      </c>
      <c r="E298" s="87" t="s">
        <v>47</v>
      </c>
      <c r="F298" s="88">
        <f>IF(G298&lt;1942,"L",IF(G298&lt;1947,"SM",IF(G298&lt;1957,"M",IF(G298&gt;2002,"J",""))))</f>
      </c>
      <c r="G298" s="87">
        <v>1969</v>
      </c>
      <c r="H298" s="89"/>
      <c r="I298" s="89">
        <f>IF(U298&lt;&gt;"",I$5-U298+1,"")</f>
      </c>
      <c r="J298" s="99"/>
      <c r="K298" s="91">
        <f>IF(V298&lt;&gt;"",(K$5-V298+1)*1.5,"")</f>
      </c>
      <c r="L298" s="92">
        <f>X298</f>
        <v>0</v>
      </c>
      <c r="M298" s="93">
        <f>Y298</f>
        <v>0</v>
      </c>
      <c r="N298" s="94">
        <f>AH298</f>
        <v>0</v>
      </c>
      <c r="O298" s="94">
        <f>AI298</f>
        <v>0</v>
      </c>
      <c r="P298" s="93">
        <f>SUM(H298:K298)</f>
        <v>0</v>
      </c>
      <c r="Q298" s="95">
        <f>SUM(H298:K298)+MAX(M298,O298)</f>
        <v>0</v>
      </c>
      <c r="R298" s="96">
        <f>Q298+MAX(S298,T298)</f>
        <v>0</v>
      </c>
      <c r="S298" s="97">
        <f>IF(L298&gt;0,3,0)</f>
        <v>0</v>
      </c>
      <c r="T298" s="97">
        <f>IF(P298&gt;0,3,0)</f>
        <v>0</v>
      </c>
      <c r="U298" s="90"/>
      <c r="V298" s="90"/>
      <c r="W298" s="98">
        <v>0</v>
      </c>
      <c r="X298" s="99">
        <f>IF(W298&gt;0,W$5-W298+1,0)</f>
        <v>0</v>
      </c>
      <c r="Y298" s="100">
        <f>X298*Y$5</f>
        <v>0</v>
      </c>
      <c r="Z298" s="101"/>
      <c r="AA298" s="102"/>
      <c r="AB298" s="99"/>
      <c r="AC298" s="99"/>
      <c r="AD298" s="110"/>
      <c r="AE298" s="99"/>
      <c r="AF298" s="99"/>
      <c r="AG298" s="102"/>
      <c r="AH298" s="103">
        <f>MAX(Z298:AG298)</f>
        <v>0</v>
      </c>
      <c r="AI298" s="100">
        <f>AH298*AI$5</f>
        <v>0</v>
      </c>
      <c r="AJ298" s="101"/>
      <c r="AK298" s="102">
        <f>AA298*AK$3</f>
        <v>0</v>
      </c>
      <c r="AL298" s="102">
        <f>AB298*AL$3</f>
        <v>0</v>
      </c>
      <c r="AM298" s="102">
        <f>AC298*AM$3</f>
        <v>0</v>
      </c>
      <c r="AN298" s="102">
        <f>AD298*AN$3</f>
        <v>0</v>
      </c>
      <c r="AO298" s="102">
        <f>AE298*AO$3</f>
        <v>0</v>
      </c>
      <c r="AP298" s="102">
        <f>AF298*AP$3</f>
        <v>0</v>
      </c>
      <c r="AQ298" s="102">
        <f>AG298*AQ$3</f>
        <v>0</v>
      </c>
      <c r="AR298" s="103">
        <f>MAX(AJ298:AQ298)</f>
        <v>0</v>
      </c>
      <c r="AS298" s="100">
        <f>AR298*AS$5</f>
        <v>0</v>
      </c>
      <c r="AU298" s="2"/>
    </row>
    <row r="299" spans="1:50" s="104" customFormat="1" ht="15.75" customHeight="1" hidden="1">
      <c r="A299" s="85">
        <f>A298+1</f>
        <v>292</v>
      </c>
      <c r="B299" s="86" t="s">
        <v>358</v>
      </c>
      <c r="C299" s="51" t="s">
        <v>9</v>
      </c>
      <c r="D299" s="87" t="s">
        <v>46</v>
      </c>
      <c r="E299" s="87" t="s">
        <v>47</v>
      </c>
      <c r="F299" s="88">
        <f>IF(G299&lt;1942,"L",IF(G299&lt;1947,"SM",IF(G299&lt;1957,"M",IF(G299&gt;2002,"J",""))))</f>
      </c>
      <c r="G299" s="87">
        <v>1964</v>
      </c>
      <c r="H299" s="89"/>
      <c r="I299" s="89">
        <f>IF(U299&lt;&gt;"",I$5-U299+1,"")</f>
      </c>
      <c r="J299" s="90"/>
      <c r="K299" s="91">
        <f>IF(V299&lt;&gt;"",(K$5-V299+1)*1.5,"")</f>
      </c>
      <c r="L299" s="92">
        <f>X299</f>
        <v>0</v>
      </c>
      <c r="M299" s="93">
        <f>Y299</f>
        <v>0</v>
      </c>
      <c r="N299" s="94">
        <f>AH299</f>
        <v>0</v>
      </c>
      <c r="O299" s="94">
        <f>AI299</f>
        <v>0</v>
      </c>
      <c r="P299" s="93">
        <f>SUM(H299:K299)</f>
        <v>0</v>
      </c>
      <c r="Q299" s="95">
        <f>SUM(H299:K299)+MAX(M299,O299)</f>
        <v>0</v>
      </c>
      <c r="R299" s="96">
        <f>Q299+MAX(S299,T299)</f>
        <v>0</v>
      </c>
      <c r="S299" s="97">
        <f>IF(L299&gt;0,3,0)</f>
        <v>0</v>
      </c>
      <c r="T299" s="97">
        <f>IF(P299&gt;0,3,0)</f>
        <v>0</v>
      </c>
      <c r="U299" s="90"/>
      <c r="V299" s="90"/>
      <c r="W299" s="98">
        <v>0</v>
      </c>
      <c r="X299" s="99">
        <f>IF(W299&gt;0,W$5-W299+1,0)</f>
        <v>0</v>
      </c>
      <c r="Y299" s="100">
        <f>X299*Y$5</f>
        <v>0</v>
      </c>
      <c r="Z299" s="101"/>
      <c r="AA299" s="99"/>
      <c r="AB299" s="90"/>
      <c r="AC299" s="99"/>
      <c r="AD299" s="110"/>
      <c r="AE299" s="99"/>
      <c r="AF299" s="99"/>
      <c r="AG299" s="102"/>
      <c r="AH299" s="103">
        <f>MAX(Z299:AG299)</f>
        <v>0</v>
      </c>
      <c r="AI299" s="100">
        <f>AH299*AI$5</f>
        <v>0</v>
      </c>
      <c r="AJ299" s="101"/>
      <c r="AK299" s="102">
        <f>AA299*AK$3</f>
        <v>0</v>
      </c>
      <c r="AL299" s="102">
        <f>AB299*AL$3</f>
        <v>0</v>
      </c>
      <c r="AM299" s="102">
        <f>AC299*AM$3</f>
        <v>0</v>
      </c>
      <c r="AN299" s="102">
        <f>AD299*AN$3</f>
        <v>0</v>
      </c>
      <c r="AO299" s="102">
        <f>AE299*AO$3</f>
        <v>0</v>
      </c>
      <c r="AP299" s="102">
        <f>AF299*AP$3</f>
        <v>0</v>
      </c>
      <c r="AQ299" s="102">
        <f>AG299*AQ$3</f>
        <v>0</v>
      </c>
      <c r="AR299" s="103">
        <f>MAX(AJ299:AQ299)</f>
        <v>0</v>
      </c>
      <c r="AS299" s="100">
        <f>AR299*AS$5</f>
        <v>0</v>
      </c>
      <c r="AU299" s="2"/>
      <c r="AV299" s="2"/>
      <c r="AW299" s="2"/>
      <c r="AX299" s="2"/>
    </row>
    <row r="300" spans="1:46" s="104" customFormat="1" ht="15.75" customHeight="1" hidden="1">
      <c r="A300" s="85">
        <f>A299+1</f>
        <v>293</v>
      </c>
      <c r="B300" s="86" t="s">
        <v>359</v>
      </c>
      <c r="C300" s="51" t="s">
        <v>45</v>
      </c>
      <c r="D300" s="87" t="s">
        <v>46</v>
      </c>
      <c r="E300" s="87" t="s">
        <v>47</v>
      </c>
      <c r="F300" s="88">
        <f>IF(G300&lt;1942,"L",IF(G300&lt;1947,"SM",IF(G300&lt;1957,"M",IF(G300&gt;2002,"J",""))))</f>
      </c>
      <c r="G300" s="87">
        <v>1985</v>
      </c>
      <c r="H300" s="89"/>
      <c r="I300" s="89">
        <f>IF(U300&lt;&gt;"",I$5-U300+1,"")</f>
      </c>
      <c r="J300" s="90"/>
      <c r="K300" s="91">
        <f>IF(V300&lt;&gt;"",(K$5-V300+1)*1.5,"")</f>
      </c>
      <c r="L300" s="92">
        <f>X300</f>
        <v>0</v>
      </c>
      <c r="M300" s="93">
        <f>Y300</f>
        <v>0</v>
      </c>
      <c r="N300" s="94">
        <f>AH300</f>
        <v>0</v>
      </c>
      <c r="O300" s="94">
        <f>AI300</f>
        <v>0</v>
      </c>
      <c r="P300" s="93">
        <f>SUM(H300:K300)</f>
        <v>0</v>
      </c>
      <c r="Q300" s="95">
        <f>SUM(H300:K300)+MAX(M300,O300)</f>
        <v>0</v>
      </c>
      <c r="R300" s="96">
        <f>Q300+MAX(S300,T300)</f>
        <v>0</v>
      </c>
      <c r="S300" s="97">
        <f>IF(L300&gt;0,3,0)</f>
        <v>0</v>
      </c>
      <c r="T300" s="97">
        <f>IF(P300&gt;0,3,0)</f>
        <v>0</v>
      </c>
      <c r="U300" s="90"/>
      <c r="V300" s="90"/>
      <c r="W300" s="98">
        <v>0</v>
      </c>
      <c r="X300" s="99"/>
      <c r="Y300" s="100">
        <f>X300*Y$5</f>
        <v>0</v>
      </c>
      <c r="Z300" s="101"/>
      <c r="AA300" s="99"/>
      <c r="AB300" s="90"/>
      <c r="AC300" s="99"/>
      <c r="AD300" s="110"/>
      <c r="AE300" s="99"/>
      <c r="AF300" s="99"/>
      <c r="AG300" s="102"/>
      <c r="AH300" s="103">
        <f>MAX(Z300:AG300)</f>
        <v>0</v>
      </c>
      <c r="AI300" s="100">
        <f>AH300*AI$5</f>
        <v>0</v>
      </c>
      <c r="AJ300" s="101"/>
      <c r="AK300" s="102">
        <f>AA300*AK$3</f>
        <v>0</v>
      </c>
      <c r="AL300" s="102">
        <f>AB300*AL$3</f>
        <v>0</v>
      </c>
      <c r="AM300" s="102">
        <f>AC300*AM$3</f>
        <v>0</v>
      </c>
      <c r="AN300" s="102">
        <f>AD300*AN$3</f>
        <v>0</v>
      </c>
      <c r="AO300" s="102">
        <f>AE300*AO$3</f>
        <v>0</v>
      </c>
      <c r="AP300" s="102">
        <f>AF300*AP$3</f>
        <v>0</v>
      </c>
      <c r="AQ300" s="102">
        <f>AG300*AQ$3</f>
        <v>0</v>
      </c>
      <c r="AR300" s="103">
        <f>MAX(AJ300:AQ300)</f>
        <v>0</v>
      </c>
      <c r="AS300" s="100">
        <f>AR300*AS$5</f>
        <v>0</v>
      </c>
      <c r="AT300" s="2"/>
    </row>
    <row r="301" spans="1:45" s="104" customFormat="1" ht="15.75" customHeight="1" hidden="1">
      <c r="A301" s="85">
        <f>A300+1</f>
        <v>294</v>
      </c>
      <c r="B301" s="86" t="s">
        <v>360</v>
      </c>
      <c r="C301" s="51" t="s">
        <v>56</v>
      </c>
      <c r="D301" s="87" t="s">
        <v>46</v>
      </c>
      <c r="E301" s="87" t="s">
        <v>47</v>
      </c>
      <c r="F301" s="88">
        <f>IF(G301&lt;1942,"L",IF(G301&lt;1947,"SM",IF(G301&lt;1957,"M",IF(G301&gt;2002,"J",""))))</f>
      </c>
      <c r="G301" s="87">
        <v>1966</v>
      </c>
      <c r="H301" s="89"/>
      <c r="I301" s="89">
        <f>IF(U301&lt;&gt;"",I$5-U301+1,"")</f>
      </c>
      <c r="J301" s="90"/>
      <c r="K301" s="91">
        <f>IF(V301&lt;&gt;"",(K$5-V301+1)*1.5,"")</f>
      </c>
      <c r="L301" s="92">
        <f>X301</f>
        <v>0</v>
      </c>
      <c r="M301" s="93">
        <f>Y301</f>
        <v>0</v>
      </c>
      <c r="N301" s="94">
        <f>AH301</f>
        <v>0</v>
      </c>
      <c r="O301" s="94">
        <f>AI301</f>
        <v>0</v>
      </c>
      <c r="P301" s="93">
        <f>SUM(H301:K301)</f>
        <v>0</v>
      </c>
      <c r="Q301" s="95">
        <f>SUM(H301:K301)+MAX(M301,O301)</f>
        <v>0</v>
      </c>
      <c r="R301" s="96">
        <f>Q301+MAX(S301,T301)</f>
        <v>0</v>
      </c>
      <c r="S301" s="97">
        <f>IF(L301&gt;0,3,0)</f>
        <v>0</v>
      </c>
      <c r="T301" s="97">
        <f>IF(P301&gt;0,3,0)</f>
        <v>0</v>
      </c>
      <c r="U301" s="90"/>
      <c r="V301" s="90"/>
      <c r="W301" s="98">
        <v>0</v>
      </c>
      <c r="X301" s="99"/>
      <c r="Y301" s="100">
        <f>X301*Y$5</f>
        <v>0</v>
      </c>
      <c r="Z301" s="101"/>
      <c r="AA301" s="99"/>
      <c r="AB301" s="90"/>
      <c r="AC301" s="99"/>
      <c r="AD301" s="110"/>
      <c r="AE301" s="99"/>
      <c r="AF301" s="99"/>
      <c r="AG301" s="102"/>
      <c r="AH301" s="103">
        <f>MAX(Z301:AG301)</f>
        <v>0</v>
      </c>
      <c r="AI301" s="100">
        <f>AH301*AI$5</f>
        <v>0</v>
      </c>
      <c r="AJ301" s="101"/>
      <c r="AK301" s="102">
        <f>AA301*AK$3</f>
        <v>0</v>
      </c>
      <c r="AL301" s="102">
        <f>AB301*AL$3</f>
        <v>0</v>
      </c>
      <c r="AM301" s="102">
        <f>AC301*AM$3</f>
        <v>0</v>
      </c>
      <c r="AN301" s="102">
        <f>AD301*AN$3</f>
        <v>0</v>
      </c>
      <c r="AO301" s="102">
        <f>AE301*AO$3</f>
        <v>0</v>
      </c>
      <c r="AP301" s="102">
        <f>AF301*AP$3</f>
        <v>0</v>
      </c>
      <c r="AQ301" s="102">
        <f>AG301*AQ$3</f>
        <v>0</v>
      </c>
      <c r="AR301" s="103">
        <f>MAX(AJ301:AQ301)</f>
        <v>0</v>
      </c>
      <c r="AS301" s="100">
        <f>AR301*AS$5</f>
        <v>0</v>
      </c>
    </row>
    <row r="302" spans="1:50" s="104" customFormat="1" ht="15.75" customHeight="1" hidden="1">
      <c r="A302" s="85">
        <f>A301+1</f>
        <v>295</v>
      </c>
      <c r="B302" s="86" t="s">
        <v>361</v>
      </c>
      <c r="C302" s="51" t="s">
        <v>58</v>
      </c>
      <c r="D302" s="87" t="s">
        <v>46</v>
      </c>
      <c r="E302" s="87" t="s">
        <v>47</v>
      </c>
      <c r="F302" s="88" t="str">
        <f>IF(G302&lt;1942,"L",IF(G302&lt;1947,"SM",IF(G302&lt;1957,"M",IF(G302&gt;2002,"J",""))))</f>
        <v>SM</v>
      </c>
      <c r="G302" s="87">
        <v>1946</v>
      </c>
      <c r="H302" s="89"/>
      <c r="I302" s="89">
        <f>IF(U302&lt;&gt;"",I$5-U302+1,"")</f>
      </c>
      <c r="J302" s="90"/>
      <c r="K302" s="91">
        <f>IF(V302&lt;&gt;"",(K$5-V302+1)*1.5,"")</f>
      </c>
      <c r="L302" s="92">
        <f>X302</f>
        <v>0</v>
      </c>
      <c r="M302" s="93">
        <f>Y302</f>
        <v>0</v>
      </c>
      <c r="N302" s="94">
        <f>AH302</f>
        <v>0</v>
      </c>
      <c r="O302" s="94">
        <f>AI302</f>
        <v>0</v>
      </c>
      <c r="P302" s="93">
        <f>SUM(H302:K302)</f>
        <v>0</v>
      </c>
      <c r="Q302" s="95">
        <f>SUM(H302:K302)+MAX(M302,O302)</f>
        <v>0</v>
      </c>
      <c r="R302" s="96">
        <f>Q302+MAX(S302,T302)</f>
        <v>0</v>
      </c>
      <c r="S302" s="97">
        <f>IF(L302&gt;0,3,0)</f>
        <v>0</v>
      </c>
      <c r="T302" s="97">
        <f>IF(P302&gt;0,3,0)</f>
        <v>0</v>
      </c>
      <c r="U302" s="90"/>
      <c r="V302" s="90"/>
      <c r="W302" s="98">
        <v>0</v>
      </c>
      <c r="X302" s="102">
        <f>IF(W302&gt;0,W$5-W302+1,0)</f>
        <v>0</v>
      </c>
      <c r="Y302" s="100">
        <f>X302*Y$5</f>
        <v>0</v>
      </c>
      <c r="Z302" s="101"/>
      <c r="AA302" s="99"/>
      <c r="AB302" s="99"/>
      <c r="AC302" s="99"/>
      <c r="AD302" s="110"/>
      <c r="AE302" s="99"/>
      <c r="AF302" s="99"/>
      <c r="AG302" s="102"/>
      <c r="AH302" s="103">
        <f>MAX(Z302:AG302)</f>
        <v>0</v>
      </c>
      <c r="AI302" s="100">
        <f>AH302*AI$5</f>
        <v>0</v>
      </c>
      <c r="AJ302" s="101"/>
      <c r="AK302" s="102">
        <f>AA302*AK$3</f>
        <v>0</v>
      </c>
      <c r="AL302" s="102">
        <f>AB302*AL$3</f>
        <v>0</v>
      </c>
      <c r="AM302" s="102">
        <f>AC302*AM$3</f>
        <v>0</v>
      </c>
      <c r="AN302" s="102">
        <f>AD302*AN$3</f>
        <v>0</v>
      </c>
      <c r="AO302" s="102">
        <f>AE302*AO$3</f>
        <v>0</v>
      </c>
      <c r="AP302" s="102">
        <f>AF302*AP$3</f>
        <v>0</v>
      </c>
      <c r="AQ302" s="102">
        <f>AG302*AQ$3</f>
        <v>0</v>
      </c>
      <c r="AR302" s="103">
        <f>MAX(AJ302:AQ302)</f>
        <v>0</v>
      </c>
      <c r="AS302" s="100">
        <f>AR302*AS$5</f>
        <v>0</v>
      </c>
      <c r="AT302" s="72"/>
      <c r="AU302" s="2"/>
      <c r="AV302" s="2"/>
      <c r="AW302" s="2"/>
      <c r="AX302" s="2"/>
    </row>
    <row r="303" spans="1:50" s="104" customFormat="1" ht="15.75" customHeight="1" hidden="1">
      <c r="A303" s="85">
        <f>A302+1</f>
        <v>296</v>
      </c>
      <c r="B303" s="105" t="s">
        <v>362</v>
      </c>
      <c r="C303" s="51" t="s">
        <v>45</v>
      </c>
      <c r="D303" s="87" t="s">
        <v>46</v>
      </c>
      <c r="E303" s="87" t="s">
        <v>47</v>
      </c>
      <c r="F303" s="88">
        <f>IF(G303&lt;1942,"L",IF(G303&lt;1947,"SM",IF(G303&lt;1957,"M",IF(G303&gt;2002,"J",""))))</f>
      </c>
      <c r="G303" s="87">
        <v>1965</v>
      </c>
      <c r="H303" s="89"/>
      <c r="I303" s="89">
        <f>IF(U303&lt;&gt;"",I$5-U303+1,"")</f>
      </c>
      <c r="J303" s="90"/>
      <c r="K303" s="90">
        <f>IF(V303&lt;&gt;"",(K$5-V303+1)*1.5,"")</f>
      </c>
      <c r="L303" s="92">
        <f>X303</f>
        <v>0</v>
      </c>
      <c r="M303" s="93">
        <f>Y303</f>
        <v>0</v>
      </c>
      <c r="N303" s="94">
        <f>AH303</f>
        <v>0</v>
      </c>
      <c r="O303" s="94">
        <f>AI303</f>
        <v>0</v>
      </c>
      <c r="P303" s="93">
        <f>SUM(H303:K303)</f>
        <v>0</v>
      </c>
      <c r="Q303" s="95">
        <f>SUM(H303:K303)+MAX(M303,O303)</f>
        <v>0</v>
      </c>
      <c r="R303" s="96">
        <f>Q303+MAX(S303,T303)</f>
        <v>0</v>
      </c>
      <c r="S303" s="97">
        <f>IF(L303&gt;0,3,0)</f>
        <v>0</v>
      </c>
      <c r="T303" s="97">
        <f>IF(P303&gt;0,3,0)</f>
        <v>0</v>
      </c>
      <c r="U303" s="90"/>
      <c r="V303" s="90"/>
      <c r="W303" s="98">
        <v>0</v>
      </c>
      <c r="X303" s="99"/>
      <c r="Y303" s="100">
        <f>X303*Y$5</f>
        <v>0</v>
      </c>
      <c r="Z303" s="101"/>
      <c r="AA303" s="99"/>
      <c r="AB303" s="90"/>
      <c r="AC303" s="99"/>
      <c r="AD303" s="110"/>
      <c r="AE303" s="99"/>
      <c r="AF303" s="99"/>
      <c r="AG303" s="102"/>
      <c r="AH303" s="103">
        <f>MAX(Z303:AG303)</f>
        <v>0</v>
      </c>
      <c r="AI303" s="100">
        <f>AH303*AI$5</f>
        <v>0</v>
      </c>
      <c r="AJ303" s="101"/>
      <c r="AK303" s="102">
        <f>AA303*AK$3</f>
        <v>0</v>
      </c>
      <c r="AL303" s="102">
        <f>AB303*AL$3</f>
        <v>0</v>
      </c>
      <c r="AM303" s="102">
        <f>AC303*AM$3</f>
        <v>0</v>
      </c>
      <c r="AN303" s="102">
        <f>AD303*AN$3</f>
        <v>0</v>
      </c>
      <c r="AO303" s="102">
        <f>AE303*AO$3</f>
        <v>0</v>
      </c>
      <c r="AP303" s="102">
        <f>AF303*AP$3</f>
        <v>0</v>
      </c>
      <c r="AQ303" s="102">
        <f>AG303*AQ$3</f>
        <v>0</v>
      </c>
      <c r="AR303" s="103">
        <f>MAX(AJ303:AQ303)</f>
        <v>0</v>
      </c>
      <c r="AS303" s="100">
        <f>AR303*AS$5</f>
        <v>0</v>
      </c>
      <c r="AU303" s="2"/>
      <c r="AV303" s="2"/>
      <c r="AW303" s="2"/>
      <c r="AX303" s="2"/>
    </row>
    <row r="304" spans="1:50" s="104" customFormat="1" ht="15.75" customHeight="1" hidden="1">
      <c r="A304" s="85">
        <f>A303+1</f>
        <v>297</v>
      </c>
      <c r="B304" s="105" t="s">
        <v>363</v>
      </c>
      <c r="C304" s="51" t="s">
        <v>52</v>
      </c>
      <c r="D304" s="87" t="s">
        <v>46</v>
      </c>
      <c r="E304" s="87" t="s">
        <v>47</v>
      </c>
      <c r="F304" s="88">
        <f>IF(G304&lt;1942,"L",IF(G304&lt;1947,"SM",IF(G304&lt;1957,"M",IF(G304&gt;2002,"J",""))))</f>
      </c>
      <c r="G304" s="87">
        <v>1991</v>
      </c>
      <c r="H304" s="89"/>
      <c r="I304" s="89">
        <f>IF(U304&lt;&gt;"",I$5-U304+1,"")</f>
      </c>
      <c r="J304" s="99"/>
      <c r="K304" s="91">
        <f>IF(V304&lt;&gt;"",(K$5-V304+1)*1.5,"")</f>
      </c>
      <c r="L304" s="92">
        <f>X304</f>
        <v>0</v>
      </c>
      <c r="M304" s="93">
        <f>Y304</f>
        <v>0</v>
      </c>
      <c r="N304" s="94">
        <f>AH304</f>
        <v>0</v>
      </c>
      <c r="O304" s="94">
        <f>AI304</f>
        <v>0</v>
      </c>
      <c r="P304" s="93">
        <f>SUM(H304:K304)</f>
        <v>0</v>
      </c>
      <c r="Q304" s="95">
        <f>SUM(H304:K304)+MAX(M304,O304)</f>
        <v>0</v>
      </c>
      <c r="R304" s="96">
        <f>Q304+MAX(S304,T304)</f>
        <v>0</v>
      </c>
      <c r="S304" s="97">
        <f>IF(L304&gt;0,3,0)</f>
        <v>0</v>
      </c>
      <c r="T304" s="97">
        <f>IF(P304&gt;0,3,0)</f>
        <v>0</v>
      </c>
      <c r="U304" s="90"/>
      <c r="V304" s="90"/>
      <c r="W304" s="98">
        <v>0</v>
      </c>
      <c r="X304" s="99"/>
      <c r="Y304" s="100">
        <f>X304*Y$5</f>
        <v>0</v>
      </c>
      <c r="Z304" s="101"/>
      <c r="AA304" s="99"/>
      <c r="AB304" s="99"/>
      <c r="AC304" s="99"/>
      <c r="AD304" s="110"/>
      <c r="AE304" s="99"/>
      <c r="AF304" s="99"/>
      <c r="AG304" s="102"/>
      <c r="AH304" s="103">
        <f>MAX(Z304:AG304)</f>
        <v>0</v>
      </c>
      <c r="AI304" s="100">
        <f>AH304*AI$5</f>
        <v>0</v>
      </c>
      <c r="AJ304" s="101"/>
      <c r="AK304" s="102">
        <f>AA304*AK$3</f>
        <v>0</v>
      </c>
      <c r="AL304" s="102">
        <f>AB304*AL$3</f>
        <v>0</v>
      </c>
      <c r="AM304" s="102">
        <f>AC304*AM$3</f>
        <v>0</v>
      </c>
      <c r="AN304" s="102">
        <f>AD304*AN$3</f>
        <v>0</v>
      </c>
      <c r="AO304" s="102">
        <f>AE304*AO$3</f>
        <v>0</v>
      </c>
      <c r="AP304" s="102">
        <f>AF304*AP$3</f>
        <v>0</v>
      </c>
      <c r="AQ304" s="102">
        <f>AG304*AQ$3</f>
        <v>0</v>
      </c>
      <c r="AR304" s="103">
        <f>MAX(AJ304:AQ304)</f>
        <v>0</v>
      </c>
      <c r="AS304" s="100">
        <f>AR304*AS$5</f>
        <v>0</v>
      </c>
      <c r="AU304" s="2"/>
      <c r="AV304" s="2"/>
      <c r="AW304" s="2"/>
      <c r="AX304" s="2"/>
    </row>
    <row r="305" spans="1:50" s="104" customFormat="1" ht="15.75" customHeight="1" hidden="1">
      <c r="A305" s="85">
        <f>A304+1</f>
        <v>298</v>
      </c>
      <c r="B305" s="86" t="s">
        <v>364</v>
      </c>
      <c r="C305" s="51" t="s">
        <v>45</v>
      </c>
      <c r="D305" s="87" t="s">
        <v>46</v>
      </c>
      <c r="E305" s="87" t="s">
        <v>47</v>
      </c>
      <c r="F305" s="88">
        <f>IF(G305&lt;1942,"L",IF(G305&lt;1947,"SM",IF(G305&lt;1957,"M",IF(G305&gt;2002,"J",""))))</f>
      </c>
      <c r="G305" s="87">
        <v>1961</v>
      </c>
      <c r="H305" s="89"/>
      <c r="I305" s="89">
        <f>IF(U305&lt;&gt;"",I$5-U305+1,"")</f>
      </c>
      <c r="J305" s="90"/>
      <c r="K305" s="91">
        <f>IF(V305&lt;&gt;"",(K$5-V305+1)*1.5,"")</f>
      </c>
      <c r="L305" s="92">
        <f>X305</f>
        <v>0</v>
      </c>
      <c r="M305" s="93">
        <f>Y305</f>
        <v>0</v>
      </c>
      <c r="N305" s="94">
        <f>AH305</f>
        <v>0</v>
      </c>
      <c r="O305" s="94">
        <f>AI305</f>
        <v>0</v>
      </c>
      <c r="P305" s="93">
        <f>SUM(H305:K305)</f>
        <v>0</v>
      </c>
      <c r="Q305" s="95">
        <f>SUM(H305:K305)+MAX(M305,O305)</f>
        <v>0</v>
      </c>
      <c r="R305" s="96">
        <f>Q305+MAX(S305,T305)</f>
        <v>0</v>
      </c>
      <c r="S305" s="97">
        <f>IF(L305&gt;0,3,0)</f>
        <v>0</v>
      </c>
      <c r="T305" s="97">
        <f>IF(P305&gt;0,3,0)</f>
        <v>0</v>
      </c>
      <c r="U305" s="90"/>
      <c r="V305" s="90"/>
      <c r="W305" s="98">
        <v>0</v>
      </c>
      <c r="X305" s="99"/>
      <c r="Y305" s="100">
        <f>X305*Y$5</f>
        <v>0</v>
      </c>
      <c r="Z305" s="101"/>
      <c r="AA305" s="99"/>
      <c r="AB305" s="90"/>
      <c r="AC305" s="99"/>
      <c r="AD305" s="110"/>
      <c r="AE305" s="99"/>
      <c r="AF305" s="99"/>
      <c r="AG305" s="102"/>
      <c r="AH305" s="103">
        <f>MAX(Z305:AG305)</f>
        <v>0</v>
      </c>
      <c r="AI305" s="100">
        <f>AH305*AI$5</f>
        <v>0</v>
      </c>
      <c r="AJ305" s="101"/>
      <c r="AK305" s="102">
        <f>AA305*AK$3</f>
        <v>0</v>
      </c>
      <c r="AL305" s="102">
        <f>AB305*AL$3</f>
        <v>0</v>
      </c>
      <c r="AM305" s="102">
        <f>AC305*AM$3</f>
        <v>0</v>
      </c>
      <c r="AN305" s="102">
        <f>AD305*AN$3</f>
        <v>0</v>
      </c>
      <c r="AO305" s="102">
        <f>AE305*AO$3</f>
        <v>0</v>
      </c>
      <c r="AP305" s="102">
        <f>AF305*AP$3</f>
        <v>0</v>
      </c>
      <c r="AQ305" s="102">
        <f>AG305*AQ$3</f>
        <v>0</v>
      </c>
      <c r="AR305" s="103">
        <f>MAX(AJ305:AQ305)</f>
        <v>0</v>
      </c>
      <c r="AS305" s="100">
        <f>AR305*AS$5</f>
        <v>0</v>
      </c>
      <c r="AT305" s="2"/>
      <c r="AU305" s="2"/>
      <c r="AV305" s="2"/>
      <c r="AW305" s="2"/>
      <c r="AX305" s="2"/>
    </row>
    <row r="306" spans="1:50" s="104" customFormat="1" ht="15.75" customHeight="1" hidden="1">
      <c r="A306" s="85">
        <f>A305+1</f>
        <v>299</v>
      </c>
      <c r="B306" s="105" t="s">
        <v>365</v>
      </c>
      <c r="C306" s="51" t="s">
        <v>9</v>
      </c>
      <c r="D306" s="87" t="s">
        <v>46</v>
      </c>
      <c r="E306" s="87" t="s">
        <v>47</v>
      </c>
      <c r="F306" s="88">
        <f>IF(G306&lt;1942,"L",IF(G306&lt;1947,"SM",IF(G306&lt;1957,"M",IF(G306&gt;2002,"J",""))))</f>
      </c>
      <c r="G306" s="87">
        <v>1964</v>
      </c>
      <c r="H306" s="89"/>
      <c r="I306" s="89">
        <f>IF(U306&lt;&gt;"",I$5-U306+1,"")</f>
      </c>
      <c r="J306" s="99"/>
      <c r="K306" s="91">
        <f>IF(V306&lt;&gt;"",(K$5-V306+1)*1.5,"")</f>
      </c>
      <c r="L306" s="92">
        <f>X306</f>
        <v>0</v>
      </c>
      <c r="M306" s="93">
        <f>Y306</f>
        <v>0</v>
      </c>
      <c r="N306" s="94">
        <f>AH306</f>
        <v>0</v>
      </c>
      <c r="O306" s="94">
        <f>AI306</f>
        <v>0</v>
      </c>
      <c r="P306" s="93">
        <f>SUM(H306:K306)</f>
        <v>0</v>
      </c>
      <c r="Q306" s="95">
        <f>SUM(H306:K306)+MAX(M306,O306)</f>
        <v>0</v>
      </c>
      <c r="R306" s="96">
        <f>Q306+MAX(S306,T306)</f>
        <v>0</v>
      </c>
      <c r="S306" s="97"/>
      <c r="T306" s="97"/>
      <c r="U306" s="90"/>
      <c r="V306" s="90"/>
      <c r="W306" s="98">
        <v>0</v>
      </c>
      <c r="X306" s="102"/>
      <c r="Y306" s="100">
        <f>X306*Y$5</f>
        <v>0</v>
      </c>
      <c r="Z306" s="101"/>
      <c r="AA306" s="99"/>
      <c r="AB306" s="90"/>
      <c r="AC306" s="99"/>
      <c r="AD306" s="110"/>
      <c r="AE306" s="99"/>
      <c r="AF306" s="99"/>
      <c r="AG306" s="102"/>
      <c r="AH306" s="103">
        <f>MAX(Z306:AG306)</f>
        <v>0</v>
      </c>
      <c r="AI306" s="100">
        <f>AH306*AI$5</f>
        <v>0</v>
      </c>
      <c r="AJ306" s="101"/>
      <c r="AK306" s="102">
        <f>AA306*AK$3</f>
        <v>0</v>
      </c>
      <c r="AL306" s="102">
        <f>AB306*AL$3</f>
        <v>0</v>
      </c>
      <c r="AM306" s="102">
        <f>AC306*AM$3</f>
        <v>0</v>
      </c>
      <c r="AN306" s="102">
        <f>AD306*AN$3</f>
        <v>0</v>
      </c>
      <c r="AO306" s="102">
        <f>AE306*AO$3</f>
        <v>0</v>
      </c>
      <c r="AP306" s="102">
        <f>AF306*AP$3</f>
        <v>0</v>
      </c>
      <c r="AQ306" s="102">
        <f>AG306*AQ$3</f>
        <v>0</v>
      </c>
      <c r="AR306" s="103">
        <f>MAX(AJ306:AQ306)</f>
        <v>0</v>
      </c>
      <c r="AS306" s="100">
        <f>AR306*AS$5</f>
        <v>0</v>
      </c>
      <c r="AT306" s="108"/>
      <c r="AU306" s="2"/>
      <c r="AV306" s="2"/>
      <c r="AW306" s="2"/>
      <c r="AX306" s="2"/>
    </row>
    <row r="307" spans="1:50" s="104" customFormat="1" ht="15.75" customHeight="1" hidden="1">
      <c r="A307" s="85">
        <f>A306+1</f>
        <v>300</v>
      </c>
      <c r="B307" s="105" t="s">
        <v>366</v>
      </c>
      <c r="C307" s="51" t="s">
        <v>50</v>
      </c>
      <c r="D307" s="87" t="s">
        <v>46</v>
      </c>
      <c r="E307" s="87" t="s">
        <v>47</v>
      </c>
      <c r="F307" s="88" t="str">
        <f>IF(G307&lt;1942,"L",IF(G307&lt;1947,"SM",IF(G307&lt;1957,"M",IF(G307&gt;2002,"J",""))))</f>
        <v>M</v>
      </c>
      <c r="G307" s="87">
        <v>1955</v>
      </c>
      <c r="H307" s="89"/>
      <c r="I307" s="89">
        <f>IF(U307&lt;&gt;"",I$5-U307+1,"")</f>
      </c>
      <c r="J307" s="99"/>
      <c r="K307" s="91">
        <f>IF(V307&lt;&gt;"",(K$5-V307+1)*1.5,"")</f>
      </c>
      <c r="L307" s="92">
        <f>X307</f>
        <v>0</v>
      </c>
      <c r="M307" s="93">
        <f>Y307</f>
        <v>0</v>
      </c>
      <c r="N307" s="94">
        <f>AH307</f>
        <v>0</v>
      </c>
      <c r="O307" s="94">
        <f>AI307</f>
        <v>0</v>
      </c>
      <c r="P307" s="93">
        <f>SUM(H307:K307)</f>
        <v>0</v>
      </c>
      <c r="Q307" s="95">
        <f>SUM(H307:K307)+MAX(M307,O307)</f>
        <v>0</v>
      </c>
      <c r="R307" s="96">
        <f>Q307+MAX(S307,T307)</f>
        <v>0</v>
      </c>
      <c r="S307" s="97">
        <f>IF(L307&gt;0,3,0)</f>
        <v>0</v>
      </c>
      <c r="T307" s="97">
        <f>IF(P307&gt;0,3,0)</f>
        <v>0</v>
      </c>
      <c r="U307" s="90"/>
      <c r="V307" s="90"/>
      <c r="W307" s="98">
        <v>0</v>
      </c>
      <c r="X307" s="99"/>
      <c r="Y307" s="100">
        <f>X307*Y$5</f>
        <v>0</v>
      </c>
      <c r="Z307" s="101"/>
      <c r="AA307" s="99"/>
      <c r="AB307" s="99"/>
      <c r="AC307" s="99"/>
      <c r="AD307" s="110"/>
      <c r="AE307" s="99"/>
      <c r="AF307" s="99"/>
      <c r="AG307" s="102"/>
      <c r="AH307" s="103">
        <f>MAX(Z307:AG307)</f>
        <v>0</v>
      </c>
      <c r="AI307" s="100">
        <f>AH307*AI$5</f>
        <v>0</v>
      </c>
      <c r="AJ307" s="101"/>
      <c r="AK307" s="102">
        <f>AA307*AK$3</f>
        <v>0</v>
      </c>
      <c r="AL307" s="102">
        <f>AB307*AL$3</f>
        <v>0</v>
      </c>
      <c r="AM307" s="102">
        <f>AC307*AM$3</f>
        <v>0</v>
      </c>
      <c r="AN307" s="102">
        <f>AD307*AN$3</f>
        <v>0</v>
      </c>
      <c r="AO307" s="102">
        <f>AE307*AO$3</f>
        <v>0</v>
      </c>
      <c r="AP307" s="102">
        <f>AF307*AP$3</f>
        <v>0</v>
      </c>
      <c r="AQ307" s="102">
        <f>AG307*AQ$3</f>
        <v>0</v>
      </c>
      <c r="AR307" s="103">
        <f>MAX(AJ307:AQ307)</f>
        <v>0</v>
      </c>
      <c r="AS307" s="100">
        <f>AR307*AS$5</f>
        <v>0</v>
      </c>
      <c r="AU307" s="2"/>
      <c r="AV307" s="2"/>
      <c r="AW307" s="2"/>
      <c r="AX307" s="2"/>
    </row>
    <row r="308" spans="1:50" s="104" customFormat="1" ht="15.75" customHeight="1" hidden="1">
      <c r="A308" s="85">
        <f>A307+1</f>
        <v>301</v>
      </c>
      <c r="B308" s="86" t="s">
        <v>367</v>
      </c>
      <c r="C308" s="51" t="s">
        <v>52</v>
      </c>
      <c r="D308" s="87" t="s">
        <v>46</v>
      </c>
      <c r="E308" s="87" t="s">
        <v>47</v>
      </c>
      <c r="F308" s="88">
        <f>IF(G308&lt;1942,"L",IF(G308&lt;1947,"SM",IF(G308&lt;1957,"M",IF(G308&gt;2002,"J",""))))</f>
      </c>
      <c r="G308" s="87">
        <v>2001</v>
      </c>
      <c r="H308" s="89"/>
      <c r="I308" s="89">
        <f>IF(U308&lt;&gt;"",I$5-U308+1,"")</f>
      </c>
      <c r="J308" s="90"/>
      <c r="K308" s="91">
        <f>IF(V308&lt;&gt;"",(K$5-V308+1)*1.5,"")</f>
      </c>
      <c r="L308" s="92">
        <f>X308</f>
        <v>0</v>
      </c>
      <c r="M308" s="93">
        <f>Y308</f>
        <v>0</v>
      </c>
      <c r="N308" s="94">
        <f>AH308</f>
        <v>0</v>
      </c>
      <c r="O308" s="94">
        <f>AI308</f>
        <v>0</v>
      </c>
      <c r="P308" s="93">
        <f>SUM(H308:K308)</f>
        <v>0</v>
      </c>
      <c r="Q308" s="95">
        <f>SUM(H308:K308)+MAX(M308,O308)</f>
        <v>0</v>
      </c>
      <c r="R308" s="96">
        <f>Q308+MAX(S308,T308)</f>
        <v>0</v>
      </c>
      <c r="S308" s="97">
        <f>IF(L308&gt;0,3,0)</f>
        <v>0</v>
      </c>
      <c r="T308" s="97">
        <f>IF(P308&gt;0,3,0)</f>
        <v>0</v>
      </c>
      <c r="U308" s="90"/>
      <c r="V308" s="90"/>
      <c r="W308" s="98">
        <v>0</v>
      </c>
      <c r="X308" s="99"/>
      <c r="Y308" s="100">
        <f>X308*Y$5</f>
        <v>0</v>
      </c>
      <c r="Z308" s="101"/>
      <c r="AA308" s="99"/>
      <c r="AB308" s="90"/>
      <c r="AC308" s="99"/>
      <c r="AD308" s="110"/>
      <c r="AE308" s="99"/>
      <c r="AF308" s="99"/>
      <c r="AG308" s="102"/>
      <c r="AH308" s="103">
        <f>MAX(Z308:AG308)</f>
        <v>0</v>
      </c>
      <c r="AI308" s="100">
        <f>AH308*AI$5</f>
        <v>0</v>
      </c>
      <c r="AJ308" s="101"/>
      <c r="AK308" s="102">
        <f>AA308*AK$3</f>
        <v>0</v>
      </c>
      <c r="AL308" s="102">
        <f>AB308*AL$3</f>
        <v>0</v>
      </c>
      <c r="AM308" s="102">
        <f>AC308*AM$3</f>
        <v>0</v>
      </c>
      <c r="AN308" s="102">
        <f>AD308*AN$3</f>
        <v>0</v>
      </c>
      <c r="AO308" s="102">
        <f>AE308*AO$3</f>
        <v>0</v>
      </c>
      <c r="AP308" s="102">
        <f>AF308*AP$3</f>
        <v>0</v>
      </c>
      <c r="AQ308" s="102">
        <f>AG308*AQ$3</f>
        <v>0</v>
      </c>
      <c r="AR308" s="103">
        <f>MAX(AJ308:AQ308)</f>
        <v>0</v>
      </c>
      <c r="AS308" s="100">
        <f>AR308*AS$5</f>
        <v>0</v>
      </c>
      <c r="AU308" s="2"/>
      <c r="AV308" s="2"/>
      <c r="AW308" s="2"/>
      <c r="AX308" s="2"/>
    </row>
    <row r="309" spans="1:50" ht="15.75" customHeight="1" hidden="1">
      <c r="A309" s="85">
        <f>A308+1</f>
        <v>302</v>
      </c>
      <c r="B309" s="121" t="s">
        <v>368</v>
      </c>
      <c r="C309" s="51"/>
      <c r="D309" s="51" t="s">
        <v>158</v>
      </c>
      <c r="E309" s="50" t="s">
        <v>74</v>
      </c>
      <c r="F309" s="88" t="str">
        <f>IF(G309&lt;1942,"L",IF(G309&lt;1947,"SM",IF(G309&lt;1957,"M",IF(G309&gt;2002,"J",""))))</f>
        <v>L</v>
      </c>
      <c r="G309" s="50"/>
      <c r="H309" s="89"/>
      <c r="I309" s="89">
        <f>IF(U309&lt;&gt;"",I$5-U309+1,"")</f>
      </c>
      <c r="J309" s="99"/>
      <c r="K309" s="91">
        <f>IF(V309&lt;&gt;"",(K$5-V309+1)*1.5,"")</f>
      </c>
      <c r="L309" s="92">
        <f>X309</f>
        <v>0</v>
      </c>
      <c r="M309" s="93">
        <f>Y309</f>
        <v>0</v>
      </c>
      <c r="N309" s="94">
        <f>AH309</f>
        <v>0</v>
      </c>
      <c r="O309" s="94">
        <f>AI309</f>
        <v>0</v>
      </c>
      <c r="P309" s="93">
        <f>SUM(H309:K309)</f>
        <v>0</v>
      </c>
      <c r="Q309" s="95">
        <f>SUM(H309:K309)+MAX(M309,O309)</f>
        <v>0</v>
      </c>
      <c r="R309" s="96">
        <f>Q309+MAX(S309,T309)</f>
        <v>0</v>
      </c>
      <c r="S309" s="97">
        <f>IF(L309&gt;0,3,0)</f>
        <v>0</v>
      </c>
      <c r="T309" s="97">
        <f>IF(P309&gt;0,3,0)</f>
        <v>0</v>
      </c>
      <c r="U309" s="90"/>
      <c r="V309" s="90"/>
      <c r="W309" s="98">
        <v>0</v>
      </c>
      <c r="X309" s="99"/>
      <c r="Y309" s="100">
        <f>X309*Y$5</f>
        <v>0</v>
      </c>
      <c r="Z309" s="101"/>
      <c r="AA309" s="99"/>
      <c r="AB309" s="99"/>
      <c r="AC309" s="99"/>
      <c r="AD309" s="110"/>
      <c r="AE309" s="99"/>
      <c r="AF309" s="99"/>
      <c r="AG309" s="102"/>
      <c r="AH309" s="103">
        <f>MAX(Z309:AG309)</f>
        <v>0</v>
      </c>
      <c r="AI309" s="100">
        <f>AH309*AI$5</f>
        <v>0</v>
      </c>
      <c r="AJ309" s="101"/>
      <c r="AK309" s="102">
        <f>AA309*AK$3</f>
        <v>0</v>
      </c>
      <c r="AL309" s="102">
        <f>AB309*AL$3</f>
        <v>0</v>
      </c>
      <c r="AM309" s="102">
        <f>AC309*AM$3</f>
        <v>0</v>
      </c>
      <c r="AN309" s="102">
        <f>AD309*AN$3</f>
        <v>0</v>
      </c>
      <c r="AO309" s="102">
        <f>AE309*AO$3</f>
        <v>0</v>
      </c>
      <c r="AP309" s="102">
        <f>AF309*AP$3</f>
        <v>0</v>
      </c>
      <c r="AQ309" s="102">
        <f>AG309*AQ$3</f>
        <v>0</v>
      </c>
      <c r="AR309" s="103">
        <f>MAX(AJ309:AQ309)</f>
        <v>0</v>
      </c>
      <c r="AS309" s="100">
        <f>AR309*AS$5</f>
        <v>0</v>
      </c>
      <c r="AU309" s="104"/>
      <c r="AV309" s="104"/>
      <c r="AW309" s="104"/>
      <c r="AX309" s="104"/>
    </row>
    <row r="310" spans="1:47" s="104" customFormat="1" ht="15.75" customHeight="1" hidden="1">
      <c r="A310" s="85">
        <f>A309+1</f>
        <v>303</v>
      </c>
      <c r="B310" s="127" t="s">
        <v>369</v>
      </c>
      <c r="C310" s="51"/>
      <c r="D310" s="51" t="s">
        <v>134</v>
      </c>
      <c r="E310" s="87" t="s">
        <v>47</v>
      </c>
      <c r="F310" s="88" t="str">
        <f>IF(G310&lt;1942,"L",IF(G310&lt;1947,"SM",IF(G310&lt;1957,"M",IF(G310&gt;2002,"J",""))))</f>
        <v>L</v>
      </c>
      <c r="G310" s="109"/>
      <c r="H310" s="89"/>
      <c r="I310" s="89">
        <f>IF(U310&lt;&gt;"",I$5-U310+1,"")</f>
      </c>
      <c r="J310" s="99"/>
      <c r="K310" s="91">
        <f>IF(V310&lt;&gt;"",(K$5-V310+1)*1.5,"")</f>
      </c>
      <c r="L310" s="92">
        <f>X310</f>
        <v>0</v>
      </c>
      <c r="M310" s="93">
        <f>Y310</f>
        <v>0</v>
      </c>
      <c r="N310" s="94">
        <f>AH310</f>
        <v>0</v>
      </c>
      <c r="O310" s="94">
        <f>AI310</f>
        <v>0</v>
      </c>
      <c r="P310" s="93">
        <f>SUM(H310:K310)</f>
        <v>0</v>
      </c>
      <c r="Q310" s="95">
        <f>SUM(H310:K310)+MAX(M310,O310)</f>
        <v>0</v>
      </c>
      <c r="R310" s="96">
        <f>Q310+MAX(S310,T310)</f>
        <v>0</v>
      </c>
      <c r="S310" s="97">
        <f>IF(L310&gt;0,3,0)</f>
        <v>0</v>
      </c>
      <c r="T310" s="97">
        <f>IF(P310&gt;0,3,0)</f>
        <v>0</v>
      </c>
      <c r="U310" s="90"/>
      <c r="V310" s="90"/>
      <c r="W310" s="98">
        <v>0</v>
      </c>
      <c r="X310" s="99"/>
      <c r="Y310" s="100">
        <f>X310*Y$5</f>
        <v>0</v>
      </c>
      <c r="Z310" s="101"/>
      <c r="AA310" s="99"/>
      <c r="AB310" s="90"/>
      <c r="AC310" s="99"/>
      <c r="AD310" s="110"/>
      <c r="AE310" s="99"/>
      <c r="AF310" s="99"/>
      <c r="AG310" s="102"/>
      <c r="AH310" s="103">
        <f>MAX(Z310:AG310)</f>
        <v>0</v>
      </c>
      <c r="AI310" s="100">
        <f>AH310*AI$5</f>
        <v>0</v>
      </c>
      <c r="AJ310" s="101"/>
      <c r="AK310" s="102">
        <f>AA310*AK$3</f>
        <v>0</v>
      </c>
      <c r="AL310" s="102">
        <f>AB310*AL$3</f>
        <v>0</v>
      </c>
      <c r="AM310" s="102">
        <f>AC310*AM$3</f>
        <v>0</v>
      </c>
      <c r="AN310" s="102">
        <f>AD310*AN$3</f>
        <v>0</v>
      </c>
      <c r="AO310" s="102">
        <f>AE310*AO$3</f>
        <v>0</v>
      </c>
      <c r="AP310" s="102">
        <f>AF310*AP$3</f>
        <v>0</v>
      </c>
      <c r="AQ310" s="102">
        <f>AG310*AQ$3</f>
        <v>0</v>
      </c>
      <c r="AR310" s="103">
        <f>MAX(AJ310:AQ310)</f>
        <v>0</v>
      </c>
      <c r="AS310" s="100">
        <f>AR310*AS$5</f>
        <v>0</v>
      </c>
      <c r="AU310" s="108"/>
    </row>
    <row r="311" spans="1:53" s="104" customFormat="1" ht="15.75" customHeight="1" hidden="1">
      <c r="A311" s="85">
        <f>A310+1</f>
        <v>304</v>
      </c>
      <c r="B311" s="105" t="s">
        <v>370</v>
      </c>
      <c r="C311" s="51" t="s">
        <v>45</v>
      </c>
      <c r="D311" s="87" t="s">
        <v>46</v>
      </c>
      <c r="E311" s="87" t="s">
        <v>47</v>
      </c>
      <c r="F311" s="88">
        <f>IF(G311&lt;1942,"L",IF(G311&lt;1947,"SM",IF(G311&lt;1957,"M",IF(G311&gt;2002,"J",""))))</f>
      </c>
      <c r="G311" s="109">
        <v>1997</v>
      </c>
      <c r="H311" s="89"/>
      <c r="I311" s="89">
        <f>IF(U311&lt;&gt;"",I$5-U311+1,"")</f>
      </c>
      <c r="J311" s="99"/>
      <c r="K311" s="91">
        <f>IF(V311&lt;&gt;"",(K$5-V311+1)*1.5,"")</f>
      </c>
      <c r="L311" s="92">
        <f>X311</f>
        <v>0</v>
      </c>
      <c r="M311" s="93">
        <f>Y311</f>
        <v>0</v>
      </c>
      <c r="N311" s="94">
        <f>AH311</f>
        <v>0</v>
      </c>
      <c r="O311" s="94">
        <f>AI311</f>
        <v>0</v>
      </c>
      <c r="P311" s="93">
        <f>SUM(H311:K311)</f>
        <v>0</v>
      </c>
      <c r="Q311" s="95">
        <f>SUM(H311:K311)+MAX(M311,O311)</f>
        <v>0</v>
      </c>
      <c r="R311" s="96">
        <f>Q311+MAX(S311,T311)</f>
        <v>0</v>
      </c>
      <c r="S311" s="97">
        <f>IF(L311&gt;0,3,0)</f>
        <v>0</v>
      </c>
      <c r="T311" s="97">
        <f>IF(P311&gt;0,3,0)</f>
        <v>0</v>
      </c>
      <c r="U311" s="90"/>
      <c r="V311" s="90"/>
      <c r="W311" s="98">
        <v>0</v>
      </c>
      <c r="X311" s="99"/>
      <c r="Y311" s="100">
        <f>X311*Y$5</f>
        <v>0</v>
      </c>
      <c r="Z311" s="101"/>
      <c r="AA311" s="102"/>
      <c r="AB311" s="90"/>
      <c r="AC311" s="99"/>
      <c r="AD311" s="110"/>
      <c r="AE311" s="99"/>
      <c r="AF311" s="99"/>
      <c r="AG311" s="102"/>
      <c r="AH311" s="103">
        <f>MAX(Z311:AG311)</f>
        <v>0</v>
      </c>
      <c r="AI311" s="100">
        <f>AH311*AI$5</f>
        <v>0</v>
      </c>
      <c r="AJ311" s="101"/>
      <c r="AK311" s="102">
        <f>AA311*AK$3</f>
        <v>0</v>
      </c>
      <c r="AL311" s="102">
        <f>AB311*AL$3</f>
        <v>0</v>
      </c>
      <c r="AM311" s="102">
        <f>AC311*AM$3</f>
        <v>0</v>
      </c>
      <c r="AN311" s="102">
        <f>AD311*AN$3</f>
        <v>0</v>
      </c>
      <c r="AO311" s="102">
        <f>AE311*AO$3</f>
        <v>0</v>
      </c>
      <c r="AP311" s="102">
        <f>AF311*AP$3</f>
        <v>0</v>
      </c>
      <c r="AQ311" s="102">
        <f>AG311*AQ$3</f>
        <v>0</v>
      </c>
      <c r="AR311" s="103">
        <f>MAX(AJ311:AQ311)</f>
        <v>0</v>
      </c>
      <c r="AS311" s="100">
        <f>AR311*AS$5</f>
        <v>0</v>
      </c>
      <c r="AU311" s="108"/>
      <c r="AY311" s="2"/>
      <c r="AZ311" s="2"/>
      <c r="BA311" s="2"/>
    </row>
    <row r="312" spans="1:46" s="104" customFormat="1" ht="15.75" customHeight="1" hidden="1">
      <c r="A312" s="85">
        <f>A311+1</f>
        <v>305</v>
      </c>
      <c r="B312" s="121" t="s">
        <v>371</v>
      </c>
      <c r="C312" s="51" t="s">
        <v>52</v>
      </c>
      <c r="D312" s="87" t="s">
        <v>46</v>
      </c>
      <c r="E312" s="50" t="s">
        <v>74</v>
      </c>
      <c r="F312" s="88">
        <f>IF(G312&lt;1942,"L",IF(G312&lt;1947,"SM",IF(G312&lt;1957,"M",IF(G312&gt;2002,"J",""))))</f>
      </c>
      <c r="G312" s="134">
        <v>1966</v>
      </c>
      <c r="H312" s="89"/>
      <c r="I312" s="89">
        <f>IF(U312&lt;&gt;"",I$5-U312+1,"")</f>
      </c>
      <c r="J312" s="90"/>
      <c r="K312" s="91">
        <f>IF(V312&lt;&gt;"",(K$5-V312+1)*1.5,"")</f>
      </c>
      <c r="L312" s="92">
        <f>X312</f>
        <v>0</v>
      </c>
      <c r="M312" s="93">
        <f>Y312</f>
        <v>0</v>
      </c>
      <c r="N312" s="94">
        <f>AH312</f>
        <v>0</v>
      </c>
      <c r="O312" s="94">
        <f>AI312</f>
        <v>0</v>
      </c>
      <c r="P312" s="93">
        <f>SUM(H312:K312)</f>
        <v>0</v>
      </c>
      <c r="Q312" s="95">
        <f>SUM(H312:K312)+MAX(M312,O312)</f>
        <v>0</v>
      </c>
      <c r="R312" s="96">
        <f>Q312+MAX(S312,T312)</f>
        <v>0</v>
      </c>
      <c r="S312" s="97">
        <f>IF(L312&gt;0,3,0)</f>
        <v>0</v>
      </c>
      <c r="T312" s="97">
        <f>IF(P312&gt;0,3,0)</f>
        <v>0</v>
      </c>
      <c r="U312" s="90"/>
      <c r="V312" s="90"/>
      <c r="W312" s="98">
        <v>0</v>
      </c>
      <c r="X312" s="99"/>
      <c r="Y312" s="100">
        <f>X312*Y$5</f>
        <v>0</v>
      </c>
      <c r="Z312" s="101"/>
      <c r="AA312" s="99"/>
      <c r="AB312" s="90"/>
      <c r="AC312" s="99"/>
      <c r="AD312" s="110"/>
      <c r="AE312" s="99"/>
      <c r="AF312" s="99"/>
      <c r="AG312" s="102"/>
      <c r="AH312" s="103">
        <f>MAX(Z312:AG312)</f>
        <v>0</v>
      </c>
      <c r="AI312" s="100">
        <f>AH312*AI$5</f>
        <v>0</v>
      </c>
      <c r="AJ312" s="101"/>
      <c r="AK312" s="102">
        <f>AA312*AK$3</f>
        <v>0</v>
      </c>
      <c r="AL312" s="102">
        <f>AB312*AL$3</f>
        <v>0</v>
      </c>
      <c r="AM312" s="102">
        <f>AC312*AM$3</f>
        <v>0</v>
      </c>
      <c r="AN312" s="102">
        <f>AD312*AN$3</f>
        <v>0</v>
      </c>
      <c r="AO312" s="102">
        <f>AE312*AO$3</f>
        <v>0</v>
      </c>
      <c r="AP312" s="102">
        <f>AF312*AP$3</f>
        <v>0</v>
      </c>
      <c r="AQ312" s="102">
        <f>AG312*AQ$3</f>
        <v>0</v>
      </c>
      <c r="AR312" s="103">
        <f>MAX(AJ312:AQ312)</f>
        <v>0</v>
      </c>
      <c r="AS312" s="100">
        <f>AR312*AS$5</f>
        <v>0</v>
      </c>
      <c r="AT312" s="2"/>
    </row>
    <row r="313" spans="1:46" s="104" customFormat="1" ht="15.75" customHeight="1" hidden="1">
      <c r="A313" s="85">
        <f>A312+1</f>
        <v>306</v>
      </c>
      <c r="B313" s="86" t="s">
        <v>372</v>
      </c>
      <c r="C313" s="51" t="s">
        <v>9</v>
      </c>
      <c r="D313" s="87" t="s">
        <v>46</v>
      </c>
      <c r="E313" s="87" t="s">
        <v>47</v>
      </c>
      <c r="F313" s="88">
        <f>IF(G313&lt;1942,"L",IF(G313&lt;1947,"SM",IF(G313&lt;1957,"M",IF(G313&gt;2002,"J",""))))</f>
      </c>
      <c r="G313" s="87">
        <v>1982</v>
      </c>
      <c r="H313" s="89"/>
      <c r="I313" s="89">
        <f>IF(U313&lt;&gt;"",I$5-U313+1,"")</f>
      </c>
      <c r="J313" s="90"/>
      <c r="K313" s="90">
        <f>IF(V313&lt;&gt;"",(K$5-V313+1)*1.5,"")</f>
      </c>
      <c r="L313" s="92">
        <f>X313</f>
        <v>0</v>
      </c>
      <c r="M313" s="93">
        <f>Y313</f>
        <v>0</v>
      </c>
      <c r="N313" s="94">
        <f>AH313</f>
        <v>0</v>
      </c>
      <c r="O313" s="94">
        <f>AI313</f>
        <v>0</v>
      </c>
      <c r="P313" s="93">
        <f>SUM(H313:K313)</f>
        <v>0</v>
      </c>
      <c r="Q313" s="95">
        <f>SUM(H313:K313)+MAX(M313,O313)</f>
        <v>0</v>
      </c>
      <c r="R313" s="96">
        <f>Q313+MAX(S313,T313)</f>
        <v>0</v>
      </c>
      <c r="S313" s="141">
        <f>IF(L313&gt;0,3,0)</f>
        <v>0</v>
      </c>
      <c r="T313" s="141">
        <f>IF(P313&gt;0,3,0)</f>
        <v>0</v>
      </c>
      <c r="U313" s="90"/>
      <c r="V313" s="90"/>
      <c r="W313" s="98">
        <v>0</v>
      </c>
      <c r="X313" s="99"/>
      <c r="Y313" s="100">
        <f>X313*Y$5</f>
        <v>0</v>
      </c>
      <c r="Z313" s="101"/>
      <c r="AA313" s="99"/>
      <c r="AB313" s="90"/>
      <c r="AC313" s="99"/>
      <c r="AD313" s="110"/>
      <c r="AE313" s="99"/>
      <c r="AF313" s="99"/>
      <c r="AG313" s="102"/>
      <c r="AH313" s="103">
        <f>MAX(Z313:AG313)</f>
        <v>0</v>
      </c>
      <c r="AI313" s="100">
        <f>AH313*AI$5</f>
        <v>0</v>
      </c>
      <c r="AJ313" s="101"/>
      <c r="AK313" s="102">
        <f>AA313*AK$3</f>
        <v>0</v>
      </c>
      <c r="AL313" s="102">
        <f>AB313*AL$3</f>
        <v>0</v>
      </c>
      <c r="AM313" s="102">
        <f>AC313*AM$3</f>
        <v>0</v>
      </c>
      <c r="AN313" s="102">
        <f>AD313*AN$3</f>
        <v>0</v>
      </c>
      <c r="AO313" s="102">
        <f>AE313*AO$3</f>
        <v>0</v>
      </c>
      <c r="AP313" s="102">
        <f>AF313*AP$3</f>
        <v>0</v>
      </c>
      <c r="AQ313" s="102">
        <f>AG313*AQ$3</f>
        <v>0</v>
      </c>
      <c r="AR313" s="103">
        <f>MAX(AJ313:AQ313)</f>
        <v>0</v>
      </c>
      <c r="AS313" s="100">
        <f>AR313*AS$5</f>
        <v>0</v>
      </c>
      <c r="AT313" s="2"/>
    </row>
    <row r="314" spans="1:50" s="104" customFormat="1" ht="15.75" customHeight="1" hidden="1">
      <c r="A314" s="85">
        <f>A313+1</f>
        <v>307</v>
      </c>
      <c r="B314" s="105" t="s">
        <v>373</v>
      </c>
      <c r="C314" s="51" t="s">
        <v>50</v>
      </c>
      <c r="D314" s="87" t="s">
        <v>46</v>
      </c>
      <c r="E314" s="87" t="s">
        <v>47</v>
      </c>
      <c r="F314" s="88">
        <f>IF(G314&lt;1942,"L",IF(G314&lt;1947,"SM",IF(G314&lt;1957,"M",IF(G314&gt;2002,"J",""))))</f>
      </c>
      <c r="G314" s="109">
        <v>1970</v>
      </c>
      <c r="H314" s="89"/>
      <c r="I314" s="89">
        <f>IF(U314&lt;&gt;"",I$5-U314+1,"")</f>
      </c>
      <c r="J314" s="99"/>
      <c r="K314" s="91">
        <f>IF(V314&lt;&gt;"",(K$5-V314+1)*1.5,"")</f>
      </c>
      <c r="L314" s="92">
        <f>X314</f>
        <v>0</v>
      </c>
      <c r="M314" s="93">
        <f>Y314</f>
        <v>0</v>
      </c>
      <c r="N314" s="94">
        <f>AH314</f>
        <v>0</v>
      </c>
      <c r="O314" s="94">
        <f>AI314</f>
        <v>0</v>
      </c>
      <c r="P314" s="93">
        <f>SUM(H314:K314)</f>
        <v>0</v>
      </c>
      <c r="Q314" s="95">
        <f>SUM(H314:K314)+MAX(M314,O314)</f>
        <v>0</v>
      </c>
      <c r="R314" s="96">
        <f>Q314+MAX(S314,T314)</f>
        <v>0</v>
      </c>
      <c r="S314" s="97">
        <f>IF(L314&gt;0,3,0)</f>
        <v>0</v>
      </c>
      <c r="T314" s="97">
        <f>IF(P314&gt;0,3,0)</f>
        <v>0</v>
      </c>
      <c r="U314" s="90"/>
      <c r="V314" s="90"/>
      <c r="W314" s="98">
        <v>0</v>
      </c>
      <c r="X314" s="99"/>
      <c r="Y314" s="100">
        <f>X314*Y$5</f>
        <v>0</v>
      </c>
      <c r="Z314" s="101"/>
      <c r="AA314" s="102"/>
      <c r="AB314" s="90"/>
      <c r="AC314" s="99"/>
      <c r="AD314" s="110"/>
      <c r="AE314" s="99"/>
      <c r="AF314" s="99"/>
      <c r="AG314" s="102"/>
      <c r="AH314" s="103">
        <f>MAX(Z314:AG314)</f>
        <v>0</v>
      </c>
      <c r="AI314" s="100">
        <f>AH314*AI$5</f>
        <v>0</v>
      </c>
      <c r="AJ314" s="101"/>
      <c r="AK314" s="102">
        <f>AA314*AK$3</f>
        <v>0</v>
      </c>
      <c r="AL314" s="102">
        <f>AB314*AL$3</f>
        <v>0</v>
      </c>
      <c r="AM314" s="102">
        <f>AC314*AM$3</f>
        <v>0</v>
      </c>
      <c r="AN314" s="102">
        <f>AD314*AN$3</f>
        <v>0</v>
      </c>
      <c r="AO314" s="102">
        <f>AE314*AO$3</f>
        <v>0</v>
      </c>
      <c r="AP314" s="102">
        <f>AF314*AP$3</f>
        <v>0</v>
      </c>
      <c r="AQ314" s="102">
        <f>AG314*AQ$3</f>
        <v>0</v>
      </c>
      <c r="AR314" s="103">
        <f>MAX(AJ314:AQ314)</f>
        <v>0</v>
      </c>
      <c r="AS314" s="100">
        <f>AR314*AS$5</f>
        <v>0</v>
      </c>
      <c r="AT314" s="2"/>
      <c r="AU314" s="2"/>
      <c r="AV314" s="2"/>
      <c r="AW314" s="2"/>
      <c r="AX314" s="2"/>
    </row>
    <row r="315" spans="1:50" s="108" customFormat="1" ht="15.75" customHeight="1" hidden="1">
      <c r="A315" s="85">
        <f>A314+1</f>
        <v>308</v>
      </c>
      <c r="B315" s="105" t="s">
        <v>374</v>
      </c>
      <c r="C315" s="51" t="s">
        <v>45</v>
      </c>
      <c r="D315" s="87" t="s">
        <v>46</v>
      </c>
      <c r="E315" s="111" t="s">
        <v>47</v>
      </c>
      <c r="F315" s="88">
        <f>IF(G315&lt;1943,"L",IF(G315&lt;1948,"SM",IF(G315&lt;1958,"M",IF(G315&gt;2003,"J",""))))</f>
      </c>
      <c r="G315" s="111">
        <v>1968</v>
      </c>
      <c r="H315" s="89"/>
      <c r="I315" s="89">
        <f>IF(U315&lt;&gt;"",I$5-U315+1,"")</f>
      </c>
      <c r="J315" s="112"/>
      <c r="K315" s="91">
        <f>IF(V315&lt;&gt;"",(K$5-V315+1)*1.5,"")</f>
      </c>
      <c r="L315" s="92">
        <f>X315</f>
        <v>0</v>
      </c>
      <c r="M315" s="93">
        <f>Y315</f>
        <v>0</v>
      </c>
      <c r="N315" s="94">
        <f>AH315</f>
        <v>0</v>
      </c>
      <c r="O315" s="94">
        <f>AI315</f>
        <v>0</v>
      </c>
      <c r="P315" s="93">
        <f>SUM(H315:K315)</f>
        <v>0</v>
      </c>
      <c r="Q315" s="95">
        <f>SUM(H315:K315)+MAX(M315,O315)</f>
        <v>0</v>
      </c>
      <c r="R315" s="96">
        <f>Q315+MAX(S315,T315)</f>
        <v>0</v>
      </c>
      <c r="S315" s="97">
        <f>IF(L315&gt;0,3,0)</f>
        <v>0</v>
      </c>
      <c r="T315" s="97">
        <f>IF(P315&gt;0,3,0)</f>
        <v>0</v>
      </c>
      <c r="U315" s="90"/>
      <c r="V315" s="112"/>
      <c r="W315" s="98">
        <v>0</v>
      </c>
      <c r="X315" s="99">
        <f>IF(W315&gt;0,W$5-W315+1,0)</f>
        <v>0</v>
      </c>
      <c r="Y315" s="100">
        <f>X315*Y$5</f>
        <v>0</v>
      </c>
      <c r="Z315" s="101"/>
      <c r="AA315" s="100"/>
      <c r="AB315" s="112"/>
      <c r="AC315" s="119"/>
      <c r="AD315" s="110"/>
      <c r="AE315" s="119"/>
      <c r="AF315" s="119"/>
      <c r="AG315" s="102"/>
      <c r="AH315" s="103">
        <f>MAX(Z315:AG315)</f>
        <v>0</v>
      </c>
      <c r="AI315" s="100">
        <f>AH315*AI$5</f>
        <v>0</v>
      </c>
      <c r="AJ315" s="101"/>
      <c r="AK315" s="102">
        <f>AA315*AK$3</f>
        <v>0</v>
      </c>
      <c r="AL315" s="102">
        <f>AB315*AL$3</f>
        <v>0</v>
      </c>
      <c r="AM315" s="102">
        <f>AC315*AM$3</f>
        <v>0</v>
      </c>
      <c r="AN315" s="102">
        <f>AD315*AN$3</f>
        <v>0</v>
      </c>
      <c r="AO315" s="102">
        <f>AE315*AO$3</f>
        <v>0</v>
      </c>
      <c r="AP315" s="102">
        <f>AF315*AP$3</f>
        <v>0</v>
      </c>
      <c r="AQ315" s="102">
        <f>AG315*AQ$3</f>
        <v>0</v>
      </c>
      <c r="AR315" s="103">
        <f>MAX(AJ315:AQ315)</f>
        <v>0</v>
      </c>
      <c r="AS315" s="100">
        <f>AR315*AS$5</f>
        <v>0</v>
      </c>
      <c r="AT315" s="2"/>
      <c r="AU315" s="104"/>
      <c r="AV315" s="104"/>
      <c r="AW315" s="104"/>
      <c r="AX315" s="104"/>
    </row>
    <row r="316" spans="1:53" ht="15.75" customHeight="1" hidden="1">
      <c r="A316" s="85">
        <f>A315+1</f>
        <v>309</v>
      </c>
      <c r="B316" s="105" t="s">
        <v>375</v>
      </c>
      <c r="C316" s="51" t="s">
        <v>9</v>
      </c>
      <c r="D316" s="87" t="s">
        <v>46</v>
      </c>
      <c r="E316" s="87" t="s">
        <v>47</v>
      </c>
      <c r="F316" s="88">
        <f>IF(G316&lt;1942,"L",IF(G316&lt;1947,"SM",IF(G316&lt;1957,"M",IF(G316&gt;2002,"J",""))))</f>
      </c>
      <c r="G316" s="87">
        <v>1965</v>
      </c>
      <c r="H316" s="89"/>
      <c r="I316" s="89">
        <f>IF(U316&lt;&gt;"",I$5-U316+1,"")</f>
      </c>
      <c r="J316" s="99"/>
      <c r="K316" s="91">
        <f>IF(V316&lt;&gt;"",(K$5-V316+1)*1.5,"")</f>
      </c>
      <c r="L316" s="92">
        <f>X316</f>
        <v>0</v>
      </c>
      <c r="M316" s="93">
        <f>Y316</f>
        <v>0</v>
      </c>
      <c r="N316" s="94">
        <f>AH316</f>
        <v>0</v>
      </c>
      <c r="O316" s="94">
        <f>AI316</f>
        <v>0</v>
      </c>
      <c r="P316" s="93">
        <f>SUM(H316:K316)</f>
        <v>0</v>
      </c>
      <c r="Q316" s="95">
        <f>SUM(H316:K316)+MAX(M316,O316)</f>
        <v>0</v>
      </c>
      <c r="R316" s="96">
        <f>Q316+MAX(S316,T316)</f>
        <v>0</v>
      </c>
      <c r="S316" s="97">
        <f>IF(L316&gt;0,3,0)</f>
        <v>0</v>
      </c>
      <c r="T316" s="97">
        <f>IF(P316&gt;0,3,0)</f>
        <v>0</v>
      </c>
      <c r="U316" s="90"/>
      <c r="V316" s="90"/>
      <c r="W316" s="98">
        <v>0</v>
      </c>
      <c r="X316" s="99"/>
      <c r="Y316" s="100">
        <f>X316*Y$5</f>
        <v>0</v>
      </c>
      <c r="Z316" s="101"/>
      <c r="AA316" s="99"/>
      <c r="AB316" s="99"/>
      <c r="AC316" s="99"/>
      <c r="AD316" s="110"/>
      <c r="AE316" s="99"/>
      <c r="AF316" s="99"/>
      <c r="AG316" s="102"/>
      <c r="AH316" s="103">
        <f>MAX(Z316:AG316)</f>
        <v>0</v>
      </c>
      <c r="AI316" s="100">
        <f>AH316*AI$5</f>
        <v>0</v>
      </c>
      <c r="AJ316" s="101"/>
      <c r="AK316" s="102">
        <f>AA316*AK$3</f>
        <v>0</v>
      </c>
      <c r="AL316" s="102">
        <f>AB316*AL$3</f>
        <v>0</v>
      </c>
      <c r="AM316" s="102">
        <f>AC316*AM$3</f>
        <v>0</v>
      </c>
      <c r="AN316" s="102">
        <f>AD316*AN$3</f>
        <v>0</v>
      </c>
      <c r="AO316" s="102">
        <f>AE316*AO$3</f>
        <v>0</v>
      </c>
      <c r="AP316" s="102">
        <f>AF316*AP$3</f>
        <v>0</v>
      </c>
      <c r="AQ316" s="102">
        <f>AG316*AQ$3</f>
        <v>0</v>
      </c>
      <c r="AR316" s="103">
        <f>MAX(AJ316:AQ316)</f>
        <v>0</v>
      </c>
      <c r="AS316" s="100">
        <f>AR316*AS$5</f>
        <v>0</v>
      </c>
      <c r="AT316" s="104"/>
      <c r="AU316" s="104"/>
      <c r="AV316" s="104"/>
      <c r="AW316" s="104"/>
      <c r="AX316" s="104"/>
      <c r="AY316" s="104"/>
      <c r="AZ316" s="104"/>
      <c r="BA316" s="104"/>
    </row>
    <row r="317" spans="1:50" s="104" customFormat="1" ht="15.75" customHeight="1" hidden="1">
      <c r="A317" s="85">
        <f>A316+1</f>
        <v>310</v>
      </c>
      <c r="B317" s="86" t="s">
        <v>376</v>
      </c>
      <c r="C317" s="51" t="s">
        <v>9</v>
      </c>
      <c r="D317" s="87" t="s">
        <v>46</v>
      </c>
      <c r="E317" s="87" t="s">
        <v>47</v>
      </c>
      <c r="F317" s="88">
        <f>IF(G317&lt;1942,"L",IF(G317&lt;1947,"SM",IF(G317&lt;1957,"M",IF(G317&gt;2002,"J",""))))</f>
      </c>
      <c r="G317" s="87">
        <v>1998</v>
      </c>
      <c r="H317" s="89"/>
      <c r="I317" s="89">
        <f>IF(U317&lt;&gt;"",I$5-U317+1,"")</f>
      </c>
      <c r="J317" s="90"/>
      <c r="K317" s="91">
        <f>IF(V317&lt;&gt;"",(K$5-V317+1)*1.5,"")</f>
      </c>
      <c r="L317" s="92">
        <f>X317</f>
        <v>0</v>
      </c>
      <c r="M317" s="93">
        <f>Y317</f>
        <v>0</v>
      </c>
      <c r="N317" s="94">
        <f>AH317</f>
        <v>0</v>
      </c>
      <c r="O317" s="94">
        <f>AI317</f>
        <v>0</v>
      </c>
      <c r="P317" s="93">
        <f>SUM(H317:K317)</f>
        <v>0</v>
      </c>
      <c r="Q317" s="95">
        <f>SUM(H317:K317)+MAX(M317,O317)</f>
        <v>0</v>
      </c>
      <c r="R317" s="96">
        <f>Q317+MAX(S317,T317)</f>
        <v>0</v>
      </c>
      <c r="S317" s="97">
        <f>IF(L317&gt;0,3,0)</f>
        <v>0</v>
      </c>
      <c r="T317" s="97">
        <f>IF(P317&gt;0,3,0)</f>
        <v>0</v>
      </c>
      <c r="U317" s="90"/>
      <c r="V317" s="90"/>
      <c r="W317" s="98">
        <v>0</v>
      </c>
      <c r="X317" s="99"/>
      <c r="Y317" s="100">
        <f>X317*Y$5</f>
        <v>0</v>
      </c>
      <c r="Z317" s="101"/>
      <c r="AA317" s="99"/>
      <c r="AB317" s="90"/>
      <c r="AC317" s="99"/>
      <c r="AD317" s="110"/>
      <c r="AE317" s="99"/>
      <c r="AF317" s="99"/>
      <c r="AG317" s="102"/>
      <c r="AH317" s="103">
        <f>MAX(Z317:AG317)</f>
        <v>0</v>
      </c>
      <c r="AI317" s="100">
        <f>AH317*AI$5</f>
        <v>0</v>
      </c>
      <c r="AJ317" s="101"/>
      <c r="AK317" s="102">
        <f>AA317*AK$3</f>
        <v>0</v>
      </c>
      <c r="AL317" s="102">
        <f>AB317*AL$3</f>
        <v>0</v>
      </c>
      <c r="AM317" s="102">
        <f>AC317*AM$3</f>
        <v>0</v>
      </c>
      <c r="AN317" s="102">
        <f>AD317*AN$3</f>
        <v>0</v>
      </c>
      <c r="AO317" s="102">
        <f>AE317*AO$3</f>
        <v>0</v>
      </c>
      <c r="AP317" s="102">
        <f>AF317*AP$3</f>
        <v>0</v>
      </c>
      <c r="AQ317" s="102">
        <f>AG317*AQ$3</f>
        <v>0</v>
      </c>
      <c r="AR317" s="103">
        <f>MAX(AJ317:AQ317)</f>
        <v>0</v>
      </c>
      <c r="AS317" s="100">
        <f>AR317*AS$5</f>
        <v>0</v>
      </c>
      <c r="AU317" s="2"/>
      <c r="AV317" s="2"/>
      <c r="AW317" s="2"/>
      <c r="AX317" s="2"/>
    </row>
    <row r="318" spans="1:50" s="104" customFormat="1" ht="15.75" customHeight="1" hidden="1">
      <c r="A318" s="85">
        <f>A317+1</f>
        <v>311</v>
      </c>
      <c r="B318" s="105" t="s">
        <v>377</v>
      </c>
      <c r="C318" s="51" t="s">
        <v>56</v>
      </c>
      <c r="D318" s="87" t="s">
        <v>46</v>
      </c>
      <c r="E318" s="87" t="s">
        <v>47</v>
      </c>
      <c r="F318" s="88">
        <f>IF(G318&lt;1942,"L",IF(G318&lt;1947,"SM",IF(G318&lt;1957,"M",IF(G318&gt;2002,"J",""))))</f>
      </c>
      <c r="G318" s="109">
        <v>1965</v>
      </c>
      <c r="H318" s="89"/>
      <c r="I318" s="89">
        <f>IF(U318&lt;&gt;"",I$5-U318+1,"")</f>
      </c>
      <c r="J318" s="99"/>
      <c r="K318" s="91">
        <f>IF(V318&lt;&gt;"",(K$5-V318+1)*1.5,"")</f>
      </c>
      <c r="L318" s="92">
        <f>X318</f>
        <v>0</v>
      </c>
      <c r="M318" s="93">
        <f>Y318</f>
        <v>0</v>
      </c>
      <c r="N318" s="94">
        <f>AH318</f>
        <v>0</v>
      </c>
      <c r="O318" s="94">
        <f>AI318</f>
        <v>0</v>
      </c>
      <c r="P318" s="93">
        <f>SUM(H318:K318)</f>
        <v>0</v>
      </c>
      <c r="Q318" s="95">
        <f>SUM(H318:K318)+MAX(M318,O318)</f>
        <v>0</v>
      </c>
      <c r="R318" s="96">
        <f>Q318+MAX(S318,T318)</f>
        <v>0</v>
      </c>
      <c r="S318" s="97">
        <f>IF(L318&gt;0,3,0)</f>
        <v>0</v>
      </c>
      <c r="T318" s="97">
        <f>IF(P318&gt;0,3,0)</f>
        <v>0</v>
      </c>
      <c r="U318" s="90"/>
      <c r="V318" s="90"/>
      <c r="W318" s="98">
        <v>0</v>
      </c>
      <c r="X318" s="99">
        <f>IF(W318&gt;0,W$5-W318+1,0)</f>
        <v>0</v>
      </c>
      <c r="Y318" s="100">
        <f>X318*Y$5</f>
        <v>0</v>
      </c>
      <c r="Z318" s="101"/>
      <c r="AA318" s="102"/>
      <c r="AB318" s="90"/>
      <c r="AC318" s="99"/>
      <c r="AD318" s="107"/>
      <c r="AE318" s="99"/>
      <c r="AF318" s="99"/>
      <c r="AG318" s="102"/>
      <c r="AH318" s="103">
        <f>MAX(Z318:AG318)</f>
        <v>0</v>
      </c>
      <c r="AI318" s="100">
        <f>AH318*AI$5</f>
        <v>0</v>
      </c>
      <c r="AJ318" s="101"/>
      <c r="AK318" s="102">
        <f>AA318*AK$3</f>
        <v>0</v>
      </c>
      <c r="AL318" s="102">
        <f>AB318*AL$3</f>
        <v>0</v>
      </c>
      <c r="AM318" s="102">
        <f>AC318*AM$3</f>
        <v>0</v>
      </c>
      <c r="AN318" s="102">
        <f>AD318*AN$3</f>
        <v>0</v>
      </c>
      <c r="AO318" s="102">
        <f>AE318*AO$3</f>
        <v>0</v>
      </c>
      <c r="AP318" s="102">
        <f>AF318*AP$3</f>
        <v>0</v>
      </c>
      <c r="AQ318" s="102">
        <f>AG318*AQ$3</f>
        <v>0</v>
      </c>
      <c r="AR318" s="103">
        <f>MAX(AJ318:AQ318)</f>
        <v>0</v>
      </c>
      <c r="AS318" s="100">
        <f>AR318*AS$5</f>
        <v>0</v>
      </c>
      <c r="AU318" s="2"/>
      <c r="AV318" s="2"/>
      <c r="AW318" s="2"/>
      <c r="AX318" s="2"/>
    </row>
    <row r="319" spans="1:50" s="108" customFormat="1" ht="15.75" customHeight="1" hidden="1">
      <c r="A319" s="85">
        <f>A318+1</f>
        <v>312</v>
      </c>
      <c r="B319" s="86" t="s">
        <v>378</v>
      </c>
      <c r="C319" s="51" t="s">
        <v>45</v>
      </c>
      <c r="D319" s="87" t="s">
        <v>46</v>
      </c>
      <c r="E319" s="87" t="s">
        <v>47</v>
      </c>
      <c r="F319" s="88">
        <f>IF(G319&lt;1942,"L",IF(G319&lt;1947,"SM",IF(G319&lt;1957,"M",IF(G319&gt;2002,"J",""))))</f>
      </c>
      <c r="G319" s="87">
        <v>1957</v>
      </c>
      <c r="H319" s="89"/>
      <c r="I319" s="89">
        <f>IF(U319&lt;&gt;"",I$5-U319+1,"")</f>
      </c>
      <c r="J319" s="90"/>
      <c r="K319" s="91">
        <f>IF(V319&lt;&gt;"",(K$5-V319+1)*1.5,"")</f>
      </c>
      <c r="L319" s="92">
        <f>X319</f>
        <v>0</v>
      </c>
      <c r="M319" s="93">
        <f>Y319</f>
        <v>0</v>
      </c>
      <c r="N319" s="94">
        <f>AH319</f>
        <v>0</v>
      </c>
      <c r="O319" s="94">
        <f>AI319</f>
        <v>0</v>
      </c>
      <c r="P319" s="93">
        <f>SUM(H319:K319)</f>
        <v>0</v>
      </c>
      <c r="Q319" s="95">
        <f>SUM(H319:K319)+MAX(M319,O319)</f>
        <v>0</v>
      </c>
      <c r="R319" s="96">
        <f>Q319+MAX(S319,T319)</f>
        <v>0</v>
      </c>
      <c r="S319" s="97">
        <f>IF(L319&gt;0,3,0)</f>
        <v>0</v>
      </c>
      <c r="T319" s="97">
        <f>IF(P319&gt;0,3,0)</f>
        <v>0</v>
      </c>
      <c r="U319" s="90"/>
      <c r="V319" s="90"/>
      <c r="W319" s="98">
        <v>0</v>
      </c>
      <c r="X319" s="99"/>
      <c r="Y319" s="100">
        <f>X319*Y$5</f>
        <v>0</v>
      </c>
      <c r="Z319" s="101"/>
      <c r="AA319" s="99"/>
      <c r="AB319" s="90"/>
      <c r="AC319" s="99"/>
      <c r="AD319" s="110"/>
      <c r="AE319" s="99"/>
      <c r="AF319" s="99"/>
      <c r="AG319" s="102"/>
      <c r="AH319" s="103">
        <f>MAX(Z319:AG319)</f>
        <v>0</v>
      </c>
      <c r="AI319" s="100">
        <f>AH319*AI$5</f>
        <v>0</v>
      </c>
      <c r="AJ319" s="101"/>
      <c r="AK319" s="102">
        <f>AA319*AK$3</f>
        <v>0</v>
      </c>
      <c r="AL319" s="102">
        <f>AB319*AL$3</f>
        <v>0</v>
      </c>
      <c r="AM319" s="102">
        <f>AC319*AM$3</f>
        <v>0</v>
      </c>
      <c r="AN319" s="102">
        <f>AD319*AN$3</f>
        <v>0</v>
      </c>
      <c r="AO319" s="102">
        <f>AE319*AO$3</f>
        <v>0</v>
      </c>
      <c r="AP319" s="102">
        <f>AF319*AP$3</f>
        <v>0</v>
      </c>
      <c r="AQ319" s="102">
        <f>AG319*AQ$3</f>
        <v>0</v>
      </c>
      <c r="AR319" s="103">
        <f>MAX(AJ319:AQ319)</f>
        <v>0</v>
      </c>
      <c r="AS319" s="100">
        <f>AR319*AS$5</f>
        <v>0</v>
      </c>
      <c r="AT319" s="104"/>
      <c r="AU319" s="104"/>
      <c r="AV319" s="104"/>
      <c r="AW319" s="104"/>
      <c r="AX319" s="104"/>
    </row>
    <row r="320" spans="1:45" s="104" customFormat="1" ht="15.75" customHeight="1" hidden="1">
      <c r="A320" s="85">
        <f>A319+1</f>
        <v>313</v>
      </c>
      <c r="B320" s="86" t="s">
        <v>379</v>
      </c>
      <c r="C320" s="51" t="s">
        <v>9</v>
      </c>
      <c r="D320" s="87" t="s">
        <v>46</v>
      </c>
      <c r="E320" s="87" t="s">
        <v>47</v>
      </c>
      <c r="F320" s="88" t="str">
        <f>IF(G320&lt;1942,"L",IF(G320&lt;1947,"SM",IF(G320&lt;1957,"M",IF(G320&gt;2002,"J",""))))</f>
        <v>L</v>
      </c>
      <c r="G320" s="87">
        <v>1941</v>
      </c>
      <c r="H320" s="89"/>
      <c r="I320" s="89">
        <f>IF(U320&lt;&gt;"",I$5-U320+1,"")</f>
      </c>
      <c r="J320" s="90"/>
      <c r="K320" s="91">
        <f>IF(V320&lt;&gt;"",(K$5-V320+1)*1.5,"")</f>
      </c>
      <c r="L320" s="92">
        <f>X320</f>
        <v>0</v>
      </c>
      <c r="M320" s="93">
        <f>Y320</f>
        <v>0</v>
      </c>
      <c r="N320" s="94">
        <f>AH320</f>
        <v>0</v>
      </c>
      <c r="O320" s="94">
        <f>AI320</f>
        <v>0</v>
      </c>
      <c r="P320" s="93">
        <f>SUM(H320:K320)</f>
        <v>0</v>
      </c>
      <c r="Q320" s="95">
        <f>SUM(H320:K320)+MAX(M320,O320)</f>
        <v>0</v>
      </c>
      <c r="R320" s="96">
        <f>Q320+MAX(S320,T320)</f>
        <v>0</v>
      </c>
      <c r="S320" s="97">
        <f>IF(L320&gt;0,3,0)</f>
        <v>0</v>
      </c>
      <c r="T320" s="97">
        <f>IF(P320&gt;0,3,0)</f>
        <v>0</v>
      </c>
      <c r="U320" s="90"/>
      <c r="V320" s="90"/>
      <c r="W320" s="98">
        <v>0</v>
      </c>
      <c r="X320" s="99"/>
      <c r="Y320" s="100">
        <f>X320*Y$5</f>
        <v>0</v>
      </c>
      <c r="Z320" s="101"/>
      <c r="AA320" s="99"/>
      <c r="AB320" s="90"/>
      <c r="AC320" s="99"/>
      <c r="AD320" s="110"/>
      <c r="AE320" s="99"/>
      <c r="AF320" s="99"/>
      <c r="AG320" s="102"/>
      <c r="AH320" s="103">
        <f>MAX(Z320:AG320)</f>
        <v>0</v>
      </c>
      <c r="AI320" s="100">
        <f>AH320*AI$5</f>
        <v>0</v>
      </c>
      <c r="AJ320" s="101"/>
      <c r="AK320" s="102">
        <f>AA320*AK$3</f>
        <v>0</v>
      </c>
      <c r="AL320" s="102">
        <f>AB320*AL$3</f>
        <v>0</v>
      </c>
      <c r="AM320" s="102">
        <f>AC320*AM$3</f>
        <v>0</v>
      </c>
      <c r="AN320" s="102">
        <f>AD320*AN$3</f>
        <v>0</v>
      </c>
      <c r="AO320" s="102">
        <f>AE320*AO$3</f>
        <v>0</v>
      </c>
      <c r="AP320" s="102">
        <f>AF320*AP$3</f>
        <v>0</v>
      </c>
      <c r="AQ320" s="102">
        <f>AG320*AQ$3</f>
        <v>0</v>
      </c>
      <c r="AR320" s="103">
        <f>MAX(AJ320:AQ320)</f>
        <v>0</v>
      </c>
      <c r="AS320" s="100">
        <f>AR320*AS$5</f>
        <v>0</v>
      </c>
    </row>
    <row r="321" spans="1:46" s="104" customFormat="1" ht="15.75" customHeight="1" hidden="1">
      <c r="A321" s="85">
        <f>A320+1</f>
        <v>314</v>
      </c>
      <c r="B321" s="144" t="s">
        <v>380</v>
      </c>
      <c r="C321" s="51"/>
      <c r="D321" s="51" t="s">
        <v>381</v>
      </c>
      <c r="E321" s="111" t="s">
        <v>47</v>
      </c>
      <c r="F321" s="88" t="str">
        <f>IF(G321&lt;1942,"L",IF(G321&lt;1947,"SM",IF(G321&lt;1957,"M",IF(G321&gt;2002,"J",""))))</f>
        <v>L</v>
      </c>
      <c r="G321" s="111"/>
      <c r="H321" s="89"/>
      <c r="I321" s="89">
        <f>IF(U321&lt;&gt;"",I$5-U321+1,"")</f>
      </c>
      <c r="J321" s="90"/>
      <c r="K321" s="91">
        <f>IF(V321&lt;&gt;"",(K$5-V321+1)*1.5,"")</f>
      </c>
      <c r="L321" s="92">
        <f>X321</f>
        <v>0</v>
      </c>
      <c r="M321" s="93">
        <f>Y321</f>
        <v>0</v>
      </c>
      <c r="N321" s="94">
        <f>AH321</f>
        <v>0</v>
      </c>
      <c r="O321" s="94">
        <f>AI321</f>
        <v>0</v>
      </c>
      <c r="P321" s="93">
        <f>SUM(H321:K321)</f>
        <v>0</v>
      </c>
      <c r="Q321" s="95">
        <f>SUM(H321:K321)+MAX(M321,O321)</f>
        <v>0</v>
      </c>
      <c r="R321" s="96">
        <f>Q321+MAX(S321,T321)</f>
        <v>0</v>
      </c>
      <c r="S321" s="97">
        <f>IF(L321&gt;0,3,0)</f>
        <v>0</v>
      </c>
      <c r="T321" s="97">
        <f>IF(P321&gt;0,3,0)</f>
        <v>0</v>
      </c>
      <c r="U321" s="90"/>
      <c r="V321" s="90"/>
      <c r="W321" s="98">
        <v>0</v>
      </c>
      <c r="X321" s="99"/>
      <c r="Y321" s="100">
        <f>X321*Y$5</f>
        <v>0</v>
      </c>
      <c r="Z321" s="101"/>
      <c r="AA321" s="99"/>
      <c r="AB321" s="90"/>
      <c r="AC321" s="99"/>
      <c r="AD321" s="110"/>
      <c r="AE321" s="99"/>
      <c r="AF321" s="99"/>
      <c r="AG321" s="102"/>
      <c r="AH321" s="103">
        <f>MAX(Z321:AG321)</f>
        <v>0</v>
      </c>
      <c r="AI321" s="100">
        <f>AH321*AI$5</f>
        <v>0</v>
      </c>
      <c r="AJ321" s="101"/>
      <c r="AK321" s="102">
        <f>AA321*AK$3</f>
        <v>0</v>
      </c>
      <c r="AL321" s="102">
        <f>AB321*AL$3</f>
        <v>0</v>
      </c>
      <c r="AM321" s="102">
        <f>AC321*AM$3</f>
        <v>0</v>
      </c>
      <c r="AN321" s="102">
        <f>AD321*AN$3</f>
        <v>0</v>
      </c>
      <c r="AO321" s="102">
        <f>AE321*AO$3</f>
        <v>0</v>
      </c>
      <c r="AP321" s="102">
        <f>AF321*AP$3</f>
        <v>0</v>
      </c>
      <c r="AQ321" s="102">
        <f>AG321*AQ$3</f>
        <v>0</v>
      </c>
      <c r="AR321" s="103">
        <f>MAX(AJ321:AQ321)</f>
        <v>0</v>
      </c>
      <c r="AS321" s="100">
        <f>AR321*AS$5</f>
        <v>0</v>
      </c>
      <c r="AT321" s="2"/>
    </row>
    <row r="322" spans="1:53" ht="15.75" customHeight="1" hidden="1">
      <c r="A322" s="85">
        <f>A321+1</f>
        <v>315</v>
      </c>
      <c r="B322" s="127" t="s">
        <v>382</v>
      </c>
      <c r="C322" s="51" t="s">
        <v>52</v>
      </c>
      <c r="D322" s="51" t="s">
        <v>381</v>
      </c>
      <c r="E322" s="87" t="s">
        <v>47</v>
      </c>
      <c r="F322" s="88" t="str">
        <f>IF(G322&lt;1942,"L",IF(G322&lt;1947,"SM",IF(G322&lt;1957,"M",IF(G322&gt;2002,"J",""))))</f>
        <v>L</v>
      </c>
      <c r="G322" s="87"/>
      <c r="H322" s="89"/>
      <c r="I322" s="89">
        <f>IF(U322&lt;&gt;"",I$5-U322+1,"")</f>
      </c>
      <c r="J322" s="90"/>
      <c r="K322" s="91">
        <f>IF(V322&lt;&gt;"",(K$5-V322+1)*1.5,"")</f>
      </c>
      <c r="L322" s="92">
        <f>X322</f>
        <v>0</v>
      </c>
      <c r="M322" s="93">
        <f>Y322</f>
        <v>0</v>
      </c>
      <c r="N322" s="94">
        <f>AH322</f>
        <v>0</v>
      </c>
      <c r="O322" s="94">
        <f>AI322</f>
        <v>0</v>
      </c>
      <c r="P322" s="93">
        <f>SUM(H322:K322)</f>
        <v>0</v>
      </c>
      <c r="Q322" s="95">
        <f>SUM(H322:K322)+MAX(M322,O322)</f>
        <v>0</v>
      </c>
      <c r="R322" s="96">
        <f>Q322+MAX(S322,T322)</f>
        <v>0</v>
      </c>
      <c r="S322" s="97">
        <f>IF(L322&gt;0,3,0)</f>
        <v>0</v>
      </c>
      <c r="T322" s="97">
        <f>IF(P322&gt;0,3,0)</f>
        <v>0</v>
      </c>
      <c r="U322" s="90"/>
      <c r="V322" s="90"/>
      <c r="W322" s="98">
        <v>0</v>
      </c>
      <c r="X322" s="99"/>
      <c r="Y322" s="100">
        <f>X322*Y$5</f>
        <v>0</v>
      </c>
      <c r="Z322" s="101"/>
      <c r="AA322" s="99"/>
      <c r="AB322" s="90"/>
      <c r="AC322" s="99"/>
      <c r="AD322" s="110"/>
      <c r="AE322" s="99"/>
      <c r="AF322" s="99"/>
      <c r="AG322" s="102"/>
      <c r="AH322" s="103">
        <f>MAX(Z322:AG322)</f>
        <v>0</v>
      </c>
      <c r="AI322" s="100">
        <f>AH322*AI$5</f>
        <v>0</v>
      </c>
      <c r="AJ322" s="101"/>
      <c r="AK322" s="102">
        <f>AA322*AK$3</f>
        <v>0</v>
      </c>
      <c r="AL322" s="102">
        <f>AB322*AL$3</f>
        <v>0</v>
      </c>
      <c r="AM322" s="102">
        <f>AC322*AM$3</f>
        <v>0</v>
      </c>
      <c r="AN322" s="102">
        <f>AD322*AN$3</f>
        <v>0</v>
      </c>
      <c r="AO322" s="102">
        <f>AE322*AO$3</f>
        <v>0</v>
      </c>
      <c r="AP322" s="102">
        <f>AF322*AP$3</f>
        <v>0</v>
      </c>
      <c r="AQ322" s="102">
        <f>AG322*AQ$3</f>
        <v>0</v>
      </c>
      <c r="AR322" s="103">
        <f>MAX(AJ322:AQ322)</f>
        <v>0</v>
      </c>
      <c r="AS322" s="100">
        <f>AR322*AS$5</f>
        <v>0</v>
      </c>
      <c r="AT322" s="104"/>
      <c r="AU322" s="104"/>
      <c r="AV322" s="104"/>
      <c r="AW322" s="104"/>
      <c r="AX322" s="104"/>
      <c r="AY322" s="104"/>
      <c r="AZ322" s="104"/>
      <c r="BA322" s="104"/>
    </row>
    <row r="323" spans="1:50" s="104" customFormat="1" ht="15.75" customHeight="1" hidden="1">
      <c r="A323" s="85">
        <f>A322+1</f>
        <v>316</v>
      </c>
      <c r="B323" s="105" t="s">
        <v>383</v>
      </c>
      <c r="C323" s="51" t="s">
        <v>52</v>
      </c>
      <c r="D323" s="87" t="s">
        <v>46</v>
      </c>
      <c r="E323" s="87" t="s">
        <v>47</v>
      </c>
      <c r="F323" s="88" t="str">
        <f>IF(G323&lt;1942,"L",IF(G323&lt;1947,"SM",IF(G323&lt;1957,"M",IF(G323&gt;2002,"J",""))))</f>
        <v>SM</v>
      </c>
      <c r="G323" s="87">
        <v>1944</v>
      </c>
      <c r="H323" s="89"/>
      <c r="I323" s="89">
        <f>IF(U323&lt;&gt;"",I$5-U323+1,"")</f>
      </c>
      <c r="J323" s="99"/>
      <c r="K323" s="91">
        <f>IF(V323&lt;&gt;"",(K$5-V323+1)*1.5,"")</f>
      </c>
      <c r="L323" s="92">
        <f>X323</f>
        <v>0</v>
      </c>
      <c r="M323" s="93">
        <f>Y323</f>
        <v>0</v>
      </c>
      <c r="N323" s="94">
        <f>AH323</f>
        <v>0</v>
      </c>
      <c r="O323" s="94">
        <f>AI323</f>
        <v>0</v>
      </c>
      <c r="P323" s="93">
        <f>SUM(H323:K323)</f>
        <v>0</v>
      </c>
      <c r="Q323" s="95">
        <f>SUM(H323:K323)+MAX(M323,O323)</f>
        <v>0</v>
      </c>
      <c r="R323" s="96">
        <f>Q323+MAX(S323,T323)</f>
        <v>0</v>
      </c>
      <c r="S323" s="97">
        <f>IF(L323&gt;0,3,0)</f>
        <v>0</v>
      </c>
      <c r="T323" s="97">
        <f>IF(P323&gt;0,3,0)</f>
        <v>0</v>
      </c>
      <c r="U323" s="90"/>
      <c r="V323" s="90"/>
      <c r="W323" s="98">
        <v>0</v>
      </c>
      <c r="X323" s="99"/>
      <c r="Y323" s="100">
        <f>X323*Y$5</f>
        <v>0</v>
      </c>
      <c r="Z323" s="101"/>
      <c r="AA323" s="102"/>
      <c r="AB323" s="99"/>
      <c r="AC323" s="99"/>
      <c r="AD323" s="110"/>
      <c r="AE323" s="99"/>
      <c r="AF323" s="99"/>
      <c r="AG323" s="102"/>
      <c r="AH323" s="103">
        <f>MAX(Z323:AG323)</f>
        <v>0</v>
      </c>
      <c r="AI323" s="100">
        <f>AH323*AI$5</f>
        <v>0</v>
      </c>
      <c r="AJ323" s="101"/>
      <c r="AK323" s="102">
        <f>AA323*AK$3</f>
        <v>0</v>
      </c>
      <c r="AL323" s="102">
        <f>AB323*AL$3</f>
        <v>0</v>
      </c>
      <c r="AM323" s="102">
        <f>AC323*AM$3</f>
        <v>0</v>
      </c>
      <c r="AN323" s="102">
        <f>AD323*AN$3</f>
        <v>0</v>
      </c>
      <c r="AO323" s="102">
        <f>AE323*AO$3</f>
        <v>0</v>
      </c>
      <c r="AP323" s="102">
        <f>AF323*AP$3</f>
        <v>0</v>
      </c>
      <c r="AQ323" s="102">
        <f>AG323*AQ$3</f>
        <v>0</v>
      </c>
      <c r="AR323" s="103">
        <f>MAX(AJ323:AQ323)</f>
        <v>0</v>
      </c>
      <c r="AS323" s="100">
        <f>AR323*AS$5</f>
        <v>0</v>
      </c>
      <c r="AU323" s="2"/>
      <c r="AV323" s="2"/>
      <c r="AW323" s="2"/>
      <c r="AX323" s="2"/>
    </row>
    <row r="324" spans="1:46" s="104" customFormat="1" ht="15.75" customHeight="1" hidden="1">
      <c r="A324" s="85">
        <f>A323+1</f>
        <v>317</v>
      </c>
      <c r="B324" s="86" t="s">
        <v>384</v>
      </c>
      <c r="C324" s="51" t="s">
        <v>65</v>
      </c>
      <c r="D324" s="87" t="s">
        <v>46</v>
      </c>
      <c r="E324" s="87" t="s">
        <v>47</v>
      </c>
      <c r="F324" s="88" t="str">
        <f>IF(G324&lt;1942,"L",IF(G324&lt;1947,"SM",IF(G324&lt;1957,"M",IF(G324&gt;2002,"J",""))))</f>
        <v>M</v>
      </c>
      <c r="G324" s="87">
        <v>1956</v>
      </c>
      <c r="H324" s="89"/>
      <c r="I324" s="89">
        <f>IF(U324&lt;&gt;"",I$5-U324+1,"")</f>
      </c>
      <c r="J324" s="90"/>
      <c r="K324" s="91">
        <f>IF(V324&lt;&gt;"",(K$5-V324+1)*1.5,"")</f>
      </c>
      <c r="L324" s="92">
        <f>X324</f>
        <v>0</v>
      </c>
      <c r="M324" s="93">
        <f>Y324</f>
        <v>0</v>
      </c>
      <c r="N324" s="94">
        <f>AH324</f>
        <v>0</v>
      </c>
      <c r="O324" s="94">
        <f>AI324</f>
        <v>0</v>
      </c>
      <c r="P324" s="93">
        <f>SUM(H324:K324)</f>
        <v>0</v>
      </c>
      <c r="Q324" s="95">
        <f>SUM(H324:K324)+MAX(M324,O324)</f>
        <v>0</v>
      </c>
      <c r="R324" s="96">
        <f>Q324+MAX(S324,T324)</f>
        <v>0</v>
      </c>
      <c r="S324" s="97">
        <f>IF(L324&gt;0,3,0)</f>
        <v>0</v>
      </c>
      <c r="T324" s="97">
        <f>IF(P324&gt;0,3,0)</f>
        <v>0</v>
      </c>
      <c r="U324" s="90"/>
      <c r="V324" s="90"/>
      <c r="W324" s="98">
        <v>0</v>
      </c>
      <c r="X324" s="99"/>
      <c r="Y324" s="100">
        <f>X324*Y$5</f>
        <v>0</v>
      </c>
      <c r="Z324" s="101"/>
      <c r="AA324" s="99"/>
      <c r="AB324" s="90"/>
      <c r="AC324" s="99"/>
      <c r="AD324" s="110"/>
      <c r="AE324" s="99"/>
      <c r="AF324" s="99"/>
      <c r="AG324" s="102"/>
      <c r="AH324" s="103">
        <f>MAX(Z324:AG324)</f>
        <v>0</v>
      </c>
      <c r="AI324" s="100">
        <f>AH324*AI$5</f>
        <v>0</v>
      </c>
      <c r="AJ324" s="101"/>
      <c r="AK324" s="102">
        <f>AA324*AK$3</f>
        <v>0</v>
      </c>
      <c r="AL324" s="102">
        <f>AB324*AL$3</f>
        <v>0</v>
      </c>
      <c r="AM324" s="102">
        <f>AC324*AM$3</f>
        <v>0</v>
      </c>
      <c r="AN324" s="102">
        <f>AD324*AN$3</f>
        <v>0</v>
      </c>
      <c r="AO324" s="102">
        <f>AE324*AO$3</f>
        <v>0</v>
      </c>
      <c r="AP324" s="102">
        <f>AF324*AP$3</f>
        <v>0</v>
      </c>
      <c r="AQ324" s="102">
        <f>AG324*AQ$3</f>
        <v>0</v>
      </c>
      <c r="AR324" s="103">
        <f>MAX(AJ324:AQ324)</f>
        <v>0</v>
      </c>
      <c r="AS324" s="100">
        <f>AR324*AS$5</f>
        <v>0</v>
      </c>
      <c r="AT324" s="2"/>
    </row>
    <row r="325" spans="1:50" s="104" customFormat="1" ht="15.75" customHeight="1" hidden="1">
      <c r="A325" s="85">
        <f>A324+1</f>
        <v>318</v>
      </c>
      <c r="B325" s="105" t="s">
        <v>385</v>
      </c>
      <c r="C325" s="51" t="s">
        <v>52</v>
      </c>
      <c r="D325" s="87" t="s">
        <v>46</v>
      </c>
      <c r="E325" s="87" t="s">
        <v>47</v>
      </c>
      <c r="F325" s="88">
        <f>IF(G325&lt;1942,"L",IF(G325&lt;1947,"SM",IF(G325&lt;1957,"M",IF(G325&gt;2002,"J",""))))</f>
      </c>
      <c r="G325" s="87">
        <v>1999</v>
      </c>
      <c r="H325" s="89"/>
      <c r="I325" s="89">
        <f>IF(U325&lt;&gt;"",I$5-U325+1,"")</f>
      </c>
      <c r="J325" s="99"/>
      <c r="K325" s="91">
        <f>IF(V325&lt;&gt;"",(K$5-V325+1)*1.5,"")</f>
      </c>
      <c r="L325" s="92">
        <f>X325</f>
        <v>0</v>
      </c>
      <c r="M325" s="93">
        <f>Y325</f>
        <v>0</v>
      </c>
      <c r="N325" s="94">
        <f>AH325</f>
        <v>0</v>
      </c>
      <c r="O325" s="94">
        <f>AI325</f>
        <v>0</v>
      </c>
      <c r="P325" s="93">
        <f>SUM(H325:K325)</f>
        <v>0</v>
      </c>
      <c r="Q325" s="95">
        <f>SUM(H325:K325)+MAX(M325,O325)</f>
        <v>0</v>
      </c>
      <c r="R325" s="96">
        <f>Q325+MAX(S325,T325)</f>
        <v>0</v>
      </c>
      <c r="S325" s="97">
        <f>IF(L325&gt;0,3,0)</f>
        <v>0</v>
      </c>
      <c r="T325" s="97">
        <f>IF(P325&gt;0,3,0)</f>
        <v>0</v>
      </c>
      <c r="U325" s="90"/>
      <c r="V325" s="90"/>
      <c r="W325" s="98">
        <v>0</v>
      </c>
      <c r="X325" s="99"/>
      <c r="Y325" s="100">
        <f>X325*Y$5</f>
        <v>0</v>
      </c>
      <c r="Z325" s="101"/>
      <c r="AA325" s="102"/>
      <c r="AB325" s="99"/>
      <c r="AC325" s="99"/>
      <c r="AD325" s="110"/>
      <c r="AE325" s="99"/>
      <c r="AF325" s="99"/>
      <c r="AG325" s="102"/>
      <c r="AH325" s="103">
        <f>MAX(Z325:AG325)</f>
        <v>0</v>
      </c>
      <c r="AI325" s="100">
        <f>AH325*AI$5</f>
        <v>0</v>
      </c>
      <c r="AJ325" s="101"/>
      <c r="AK325" s="102">
        <f>AA325*AK$3</f>
        <v>0</v>
      </c>
      <c r="AL325" s="102">
        <f>AB325*AL$3</f>
        <v>0</v>
      </c>
      <c r="AM325" s="102">
        <f>AC325*AM$3</f>
        <v>0</v>
      </c>
      <c r="AN325" s="102">
        <f>AD325*AN$3</f>
        <v>0</v>
      </c>
      <c r="AO325" s="102">
        <f>AE325*AO$3</f>
        <v>0</v>
      </c>
      <c r="AP325" s="102">
        <f>AF325*AP$3</f>
        <v>0</v>
      </c>
      <c r="AQ325" s="102">
        <f>AG325*AQ$3</f>
        <v>0</v>
      </c>
      <c r="AR325" s="103">
        <f>MAX(AJ325:AQ325)</f>
        <v>0</v>
      </c>
      <c r="AS325" s="100">
        <f>AR325*AS$5</f>
        <v>0</v>
      </c>
      <c r="AT325" s="2"/>
      <c r="AU325" s="2"/>
      <c r="AV325" s="2"/>
      <c r="AW325" s="2"/>
      <c r="AX325" s="2"/>
    </row>
    <row r="326" spans="1:50" s="104" customFormat="1" ht="15.75" customHeight="1" hidden="1">
      <c r="A326" s="85">
        <f>A325+1</f>
        <v>319</v>
      </c>
      <c r="B326" s="86" t="s">
        <v>386</v>
      </c>
      <c r="C326" s="51" t="s">
        <v>9</v>
      </c>
      <c r="D326" s="87" t="s">
        <v>46</v>
      </c>
      <c r="E326" s="87" t="s">
        <v>47</v>
      </c>
      <c r="F326" s="88" t="str">
        <f>IF(G326&lt;1942,"L",IF(G326&lt;1947,"SM",IF(G326&lt;1957,"M",IF(G326&gt;2002,"J",""))))</f>
        <v>M</v>
      </c>
      <c r="G326" s="87">
        <v>1955</v>
      </c>
      <c r="H326" s="89"/>
      <c r="I326" s="89">
        <f>IF(U326&lt;&gt;"",I$5-U326+1,"")</f>
      </c>
      <c r="J326" s="90"/>
      <c r="K326" s="91">
        <f>IF(V326&lt;&gt;"",(K$5-V326+1)*1.5,"")</f>
      </c>
      <c r="L326" s="92">
        <f>X326</f>
        <v>0</v>
      </c>
      <c r="M326" s="93">
        <f>Y326</f>
        <v>0</v>
      </c>
      <c r="N326" s="94">
        <f>AH326</f>
        <v>0</v>
      </c>
      <c r="O326" s="94">
        <f>AI326</f>
        <v>0</v>
      </c>
      <c r="P326" s="93">
        <f>SUM(H326:K326)</f>
        <v>0</v>
      </c>
      <c r="Q326" s="95">
        <f>SUM(H326:K326)+MAX(M326,O326)</f>
        <v>0</v>
      </c>
      <c r="R326" s="96">
        <f>Q326+MAX(S326,T326)</f>
        <v>0</v>
      </c>
      <c r="S326" s="97">
        <f>IF(L326&gt;0,3,0)</f>
        <v>0</v>
      </c>
      <c r="T326" s="97">
        <f>IF(P326&gt;0,3,0)</f>
        <v>0</v>
      </c>
      <c r="U326" s="90"/>
      <c r="V326" s="90"/>
      <c r="W326" s="98">
        <v>0</v>
      </c>
      <c r="X326" s="99"/>
      <c r="Y326" s="100">
        <f>X326*Y$5</f>
        <v>0</v>
      </c>
      <c r="Z326" s="101"/>
      <c r="AA326" s="99"/>
      <c r="AB326" s="90"/>
      <c r="AC326" s="99"/>
      <c r="AD326" s="110"/>
      <c r="AE326" s="99"/>
      <c r="AF326" s="99"/>
      <c r="AG326" s="102"/>
      <c r="AH326" s="103">
        <f>MAX(Z326:AG326)</f>
        <v>0</v>
      </c>
      <c r="AI326" s="100">
        <f>AH326*AI$5</f>
        <v>0</v>
      </c>
      <c r="AJ326" s="101"/>
      <c r="AK326" s="102">
        <f>AA326*AK$3</f>
        <v>0</v>
      </c>
      <c r="AL326" s="102">
        <f>AB326*AL$3</f>
        <v>0</v>
      </c>
      <c r="AM326" s="102">
        <f>AC326*AM$3</f>
        <v>0</v>
      </c>
      <c r="AN326" s="102">
        <f>AD326*AN$3</f>
        <v>0</v>
      </c>
      <c r="AO326" s="102">
        <f>AE326*AO$3</f>
        <v>0</v>
      </c>
      <c r="AP326" s="102">
        <f>AF326*AP$3</f>
        <v>0</v>
      </c>
      <c r="AQ326" s="102">
        <f>AG326*AQ$3</f>
        <v>0</v>
      </c>
      <c r="AR326" s="103">
        <f>MAX(AJ326:AQ326)</f>
        <v>0</v>
      </c>
      <c r="AS326" s="100">
        <f>AR326*AS$5</f>
        <v>0</v>
      </c>
      <c r="AT326" s="2"/>
      <c r="AU326" s="2"/>
      <c r="AV326" s="2"/>
      <c r="AW326" s="2"/>
      <c r="AX326" s="2"/>
    </row>
    <row r="327" spans="1:50" s="104" customFormat="1" ht="15.75" customHeight="1" hidden="1">
      <c r="A327" s="85">
        <f>A326+1</f>
        <v>320</v>
      </c>
      <c r="B327" s="86" t="s">
        <v>387</v>
      </c>
      <c r="C327" s="51" t="s">
        <v>56</v>
      </c>
      <c r="D327" s="87" t="s">
        <v>46</v>
      </c>
      <c r="E327" s="87" t="s">
        <v>47</v>
      </c>
      <c r="F327" s="88">
        <f>IF(G327&lt;1942,"L",IF(G327&lt;1947,"SM",IF(G327&lt;1957,"M",IF(G327&gt;2002,"J",""))))</f>
      </c>
      <c r="G327" s="87">
        <v>1960</v>
      </c>
      <c r="H327" s="89"/>
      <c r="I327" s="89">
        <f>IF(U327&lt;&gt;"",I$5-U327+1,"")</f>
      </c>
      <c r="J327" s="90"/>
      <c r="K327" s="91">
        <f>IF(V327&lt;&gt;"",(K$5-V327+1)*1.5,"")</f>
      </c>
      <c r="L327" s="92">
        <f>X327</f>
        <v>0</v>
      </c>
      <c r="M327" s="93">
        <f>Y327</f>
        <v>0</v>
      </c>
      <c r="N327" s="94">
        <f>AH327</f>
        <v>0</v>
      </c>
      <c r="O327" s="94">
        <f>AI327</f>
        <v>0</v>
      </c>
      <c r="P327" s="93">
        <f>SUM(H327:K327)</f>
        <v>0</v>
      </c>
      <c r="Q327" s="95">
        <f>SUM(H327:K327)+MAX(M327,O327)</f>
        <v>0</v>
      </c>
      <c r="R327" s="96">
        <f>Q327+MAX(S327,T327)</f>
        <v>0</v>
      </c>
      <c r="S327" s="97">
        <f>IF(L327&gt;0,3,0)</f>
        <v>0</v>
      </c>
      <c r="T327" s="97">
        <f>IF(P327&gt;0,3,0)</f>
        <v>0</v>
      </c>
      <c r="U327" s="90"/>
      <c r="V327" s="90"/>
      <c r="W327" s="98">
        <v>0</v>
      </c>
      <c r="X327" s="99"/>
      <c r="Y327" s="100">
        <f>X327*Y$5</f>
        <v>0</v>
      </c>
      <c r="Z327" s="101"/>
      <c r="AA327" s="113"/>
      <c r="AB327" s="90"/>
      <c r="AC327" s="113"/>
      <c r="AD327" s="110"/>
      <c r="AE327" s="113"/>
      <c r="AF327" s="113"/>
      <c r="AG327" s="102"/>
      <c r="AH327" s="103">
        <f>MAX(Z327:AG327)</f>
        <v>0</v>
      </c>
      <c r="AI327" s="100">
        <f>AH327*AI$5</f>
        <v>0</v>
      </c>
      <c r="AJ327" s="101"/>
      <c r="AK327" s="102">
        <f>AA327*AK$3</f>
        <v>0</v>
      </c>
      <c r="AL327" s="102">
        <f>AB327*AL$3</f>
        <v>0</v>
      </c>
      <c r="AM327" s="102">
        <f>AC327*AM$3</f>
        <v>0</v>
      </c>
      <c r="AN327" s="102">
        <f>AD327*AN$3</f>
        <v>0</v>
      </c>
      <c r="AO327" s="102">
        <f>AE327*AO$3</f>
        <v>0</v>
      </c>
      <c r="AP327" s="102">
        <f>AF327*AP$3</f>
        <v>0</v>
      </c>
      <c r="AQ327" s="102">
        <f>AG327*AQ$3</f>
        <v>0</v>
      </c>
      <c r="AR327" s="103">
        <f>MAX(AJ327:AQ327)</f>
        <v>0</v>
      </c>
      <c r="AS327" s="100">
        <f>AR327*AS$5</f>
        <v>0</v>
      </c>
      <c r="AU327" s="2"/>
      <c r="AV327" s="2"/>
      <c r="AW327" s="2"/>
      <c r="AX327" s="2"/>
    </row>
    <row r="328" spans="1:45" s="104" customFormat="1" ht="15.75" customHeight="1" hidden="1">
      <c r="A328" s="85">
        <f>A327+1</f>
        <v>321</v>
      </c>
      <c r="B328" s="121" t="s">
        <v>388</v>
      </c>
      <c r="C328" s="51" t="s">
        <v>133</v>
      </c>
      <c r="D328" s="51" t="s">
        <v>152</v>
      </c>
      <c r="E328" s="50" t="s">
        <v>74</v>
      </c>
      <c r="F328" s="88" t="str">
        <f>IF(G328&lt;1942,"L",IF(G328&lt;1947,"SM",IF(G328&lt;1957,"M",IF(G328&gt;2002,"J",""))))</f>
        <v>L</v>
      </c>
      <c r="G328" s="50"/>
      <c r="H328" s="89"/>
      <c r="I328" s="89">
        <f>IF(U328&lt;&gt;"",I$5-U328+1,"")</f>
      </c>
      <c r="J328" s="99"/>
      <c r="K328" s="91">
        <f>IF(V328&lt;&gt;"",(K$5-V328+1)*1.5,"")</f>
      </c>
      <c r="L328" s="92">
        <f>X328</f>
        <v>0</v>
      </c>
      <c r="M328" s="93">
        <f>Y328</f>
        <v>0</v>
      </c>
      <c r="N328" s="94">
        <f>AH328</f>
        <v>0</v>
      </c>
      <c r="O328" s="94">
        <f>AI328</f>
        <v>0</v>
      </c>
      <c r="P328" s="93">
        <f>SUM(H328:K328)</f>
        <v>0</v>
      </c>
      <c r="Q328" s="95">
        <f>SUM(H328:K328)+MAX(M328,O328)</f>
        <v>0</v>
      </c>
      <c r="R328" s="96">
        <f>Q328+MAX(S328,T328)</f>
        <v>0</v>
      </c>
      <c r="S328" s="97">
        <f>IF(L328&gt;0,3,0)</f>
        <v>0</v>
      </c>
      <c r="T328" s="97">
        <f>IF(P328&gt;0,3,0)</f>
        <v>0</v>
      </c>
      <c r="U328" s="90"/>
      <c r="V328" s="90"/>
      <c r="W328" s="98">
        <v>0</v>
      </c>
      <c r="X328" s="99">
        <f>IF(W328&gt;0,W$5-W328+1,0)</f>
        <v>0</v>
      </c>
      <c r="Y328" s="100">
        <f>X328*Y$5</f>
        <v>0</v>
      </c>
      <c r="Z328" s="101"/>
      <c r="AA328" s="99"/>
      <c r="AB328" s="90"/>
      <c r="AC328" s="99"/>
      <c r="AD328" s="110"/>
      <c r="AE328" s="99"/>
      <c r="AF328" s="99"/>
      <c r="AG328" s="102"/>
      <c r="AH328" s="103">
        <f>MAX(Z328:AG328)</f>
        <v>0</v>
      </c>
      <c r="AI328" s="100">
        <f>AH328*AI$5</f>
        <v>0</v>
      </c>
      <c r="AJ328" s="101"/>
      <c r="AK328" s="102">
        <f>AA328*AK$3</f>
        <v>0</v>
      </c>
      <c r="AL328" s="102">
        <f>AB328*AL$3</f>
        <v>0</v>
      </c>
      <c r="AM328" s="102">
        <f>AC328*AM$3</f>
        <v>0</v>
      </c>
      <c r="AN328" s="102">
        <f>AD328*AN$3</f>
        <v>0</v>
      </c>
      <c r="AO328" s="102">
        <f>AE328*AO$3</f>
        <v>0</v>
      </c>
      <c r="AP328" s="102">
        <f>AF328*AP$3</f>
        <v>0</v>
      </c>
      <c r="AQ328" s="102">
        <f>AG328*AQ$3</f>
        <v>0</v>
      </c>
      <c r="AR328" s="103">
        <f>MAX(AJ328:AQ328)</f>
        <v>0</v>
      </c>
      <c r="AS328" s="100">
        <f>AR328*AS$5</f>
        <v>0</v>
      </c>
    </row>
    <row r="329" spans="1:50" s="104" customFormat="1" ht="15.75" customHeight="1" hidden="1">
      <c r="A329" s="85">
        <f>A328+1</f>
        <v>322</v>
      </c>
      <c r="B329" s="86" t="s">
        <v>389</v>
      </c>
      <c r="C329" s="51" t="s">
        <v>65</v>
      </c>
      <c r="D329" s="87" t="s">
        <v>46</v>
      </c>
      <c r="E329" s="87" t="s">
        <v>47</v>
      </c>
      <c r="F329" s="88" t="str">
        <f>IF(G329&lt;1943,"L",IF(G329&lt;1948,"SM",IF(G329&lt;1958,"M",IF(G329&gt;2003,"J",""))))</f>
        <v>M</v>
      </c>
      <c r="G329" s="87">
        <v>1950</v>
      </c>
      <c r="H329" s="89"/>
      <c r="I329" s="89">
        <f>IF(U329&lt;&gt;"",I$5-U329+1,"")</f>
      </c>
      <c r="J329" s="90"/>
      <c r="K329" s="91">
        <f>IF(V329&lt;&gt;"",(K$5-V329+1)*1.5,"")</f>
      </c>
      <c r="L329" s="92">
        <f>X329</f>
        <v>0</v>
      </c>
      <c r="M329" s="93">
        <f>Y329</f>
        <v>0</v>
      </c>
      <c r="N329" s="94">
        <f>AH329</f>
        <v>0</v>
      </c>
      <c r="O329" s="94">
        <f>AI329</f>
        <v>0</v>
      </c>
      <c r="P329" s="93">
        <f>SUM(H329:K329)</f>
        <v>0</v>
      </c>
      <c r="Q329" s="95">
        <f>SUM(H329:K329)+MAX(M329,O329)</f>
        <v>0</v>
      </c>
      <c r="R329" s="96">
        <f>Q329+MAX(S329,T329)</f>
        <v>0</v>
      </c>
      <c r="S329" s="97">
        <f>IF(L329&gt;0,3,0)</f>
        <v>0</v>
      </c>
      <c r="T329" s="97">
        <f>IF(P329&gt;0,3,0)</f>
        <v>0</v>
      </c>
      <c r="U329" s="90"/>
      <c r="V329" s="90"/>
      <c r="W329" s="98">
        <v>0</v>
      </c>
      <c r="X329" s="99"/>
      <c r="Y329" s="100">
        <f>X329*Y$5</f>
        <v>0</v>
      </c>
      <c r="Z329" s="101"/>
      <c r="AA329" s="99"/>
      <c r="AB329" s="90"/>
      <c r="AC329" s="99"/>
      <c r="AD329" s="110"/>
      <c r="AE329" s="99"/>
      <c r="AF329" s="99"/>
      <c r="AG329" s="102"/>
      <c r="AH329" s="103">
        <f>MAX(Z329:AG329)</f>
        <v>0</v>
      </c>
      <c r="AI329" s="100">
        <f>AH329*AI$5</f>
        <v>0</v>
      </c>
      <c r="AJ329" s="101"/>
      <c r="AK329" s="102">
        <f>AA329*AK$3</f>
        <v>0</v>
      </c>
      <c r="AL329" s="102">
        <f>AB329*AL$3</f>
        <v>0</v>
      </c>
      <c r="AM329" s="102">
        <f>AC329*AM$3</f>
        <v>0</v>
      </c>
      <c r="AN329" s="102">
        <f>AD329*AN$3</f>
        <v>0</v>
      </c>
      <c r="AO329" s="102">
        <f>AE329*AO$3</f>
        <v>0</v>
      </c>
      <c r="AP329" s="102">
        <f>AF329*AP$3</f>
        <v>0</v>
      </c>
      <c r="AQ329" s="102">
        <f>AG329*AQ$3</f>
        <v>0</v>
      </c>
      <c r="AR329" s="103">
        <f>MAX(AJ329:AQ329)</f>
        <v>0</v>
      </c>
      <c r="AS329" s="100">
        <f>AR329*AS$5</f>
        <v>0</v>
      </c>
      <c r="AU329" s="2"/>
      <c r="AV329" s="2"/>
      <c r="AW329" s="2"/>
      <c r="AX329" s="2"/>
    </row>
    <row r="330" spans="1:53" s="104" customFormat="1" ht="15.75" customHeight="1" hidden="1">
      <c r="A330" s="85">
        <f>A329+1</f>
        <v>323</v>
      </c>
      <c r="B330" s="86" t="s">
        <v>390</v>
      </c>
      <c r="C330" s="51" t="s">
        <v>56</v>
      </c>
      <c r="D330" s="87" t="s">
        <v>46</v>
      </c>
      <c r="E330" s="87" t="s">
        <v>47</v>
      </c>
      <c r="F330" s="88" t="str">
        <f>IF(G330&lt;1942,"L",IF(G330&lt;1947,"SM",IF(G330&lt;1957,"M",IF(G330&gt;2002,"J",""))))</f>
        <v>SM</v>
      </c>
      <c r="G330" s="87">
        <v>1945</v>
      </c>
      <c r="H330" s="89"/>
      <c r="I330" s="89">
        <f>IF(U330&lt;&gt;"",I$5-U330+1,"")</f>
      </c>
      <c r="J330" s="90"/>
      <c r="K330" s="91">
        <f>IF(V330&lt;&gt;"",(K$5-V330+1)*1.5,"")</f>
      </c>
      <c r="L330" s="92">
        <f>X330</f>
        <v>0</v>
      </c>
      <c r="M330" s="93">
        <f>Y330</f>
        <v>0</v>
      </c>
      <c r="N330" s="94">
        <f>AH330</f>
        <v>0</v>
      </c>
      <c r="O330" s="94">
        <f>AI330</f>
        <v>0</v>
      </c>
      <c r="P330" s="93">
        <f>SUM(H330:K330)</f>
        <v>0</v>
      </c>
      <c r="Q330" s="95">
        <f>SUM(H330:K330)+MAX(M330,O330)</f>
        <v>0</v>
      </c>
      <c r="R330" s="96">
        <f>Q330+MAX(S330,T330)</f>
        <v>0</v>
      </c>
      <c r="S330" s="97">
        <f>IF(L330&gt;0,3,0)</f>
        <v>0</v>
      </c>
      <c r="T330" s="97">
        <f>IF(P330&gt;0,3,0)</f>
        <v>0</v>
      </c>
      <c r="U330" s="90"/>
      <c r="V330" s="90"/>
      <c r="W330" s="98">
        <v>0</v>
      </c>
      <c r="X330" s="99"/>
      <c r="Y330" s="100">
        <f>X330*Y$5</f>
        <v>0</v>
      </c>
      <c r="Z330" s="101"/>
      <c r="AA330" s="99"/>
      <c r="AB330" s="90"/>
      <c r="AC330" s="99"/>
      <c r="AD330" s="99"/>
      <c r="AE330" s="99"/>
      <c r="AF330" s="99"/>
      <c r="AG330" s="102"/>
      <c r="AH330" s="103">
        <f>MAX(Z330:AG330)</f>
        <v>0</v>
      </c>
      <c r="AI330" s="100">
        <f>AH330*AI$5</f>
        <v>0</v>
      </c>
      <c r="AJ330" s="101"/>
      <c r="AK330" s="102">
        <f>AA330*AK$3</f>
        <v>0</v>
      </c>
      <c r="AL330" s="102">
        <f>AB330*AL$3</f>
        <v>0</v>
      </c>
      <c r="AM330" s="102">
        <f>AC330*AM$3</f>
        <v>0</v>
      </c>
      <c r="AN330" s="102">
        <f>AD330*AN$3</f>
        <v>0</v>
      </c>
      <c r="AO330" s="102">
        <f>AE330*AO$3</f>
        <v>0</v>
      </c>
      <c r="AP330" s="102">
        <f>AF330*AP$3</f>
        <v>0</v>
      </c>
      <c r="AQ330" s="102">
        <f>AG330*AQ$3</f>
        <v>0</v>
      </c>
      <c r="AR330" s="103">
        <f>MAX(AJ330:AQ330)</f>
        <v>0</v>
      </c>
      <c r="AS330" s="100">
        <f>AR330*AS$5</f>
        <v>0</v>
      </c>
      <c r="AT330" s="2"/>
      <c r="AY330" s="2"/>
      <c r="AZ330" s="2"/>
      <c r="BA330" s="2"/>
    </row>
    <row r="331" spans="1:53" s="104" customFormat="1" ht="15.75" customHeight="1" hidden="1">
      <c r="A331" s="85">
        <f>A330+1</f>
        <v>324</v>
      </c>
      <c r="B331" s="86" t="s">
        <v>391</v>
      </c>
      <c r="C331" s="51" t="s">
        <v>52</v>
      </c>
      <c r="D331" s="87" t="s">
        <v>46</v>
      </c>
      <c r="E331" s="87" t="s">
        <v>47</v>
      </c>
      <c r="F331" s="88">
        <f>IF(G331&lt;1942,"L",IF(G331&lt;1947,"SM",IF(G331&lt;1957,"M",IF(G331&gt;2002,"J",""))))</f>
      </c>
      <c r="G331" s="87">
        <v>1993</v>
      </c>
      <c r="H331" s="89"/>
      <c r="I331" s="89">
        <f>IF(U331&lt;&gt;"",I$5-U331+1,"")</f>
      </c>
      <c r="J331" s="90"/>
      <c r="K331" s="91">
        <f>IF(V331&lt;&gt;"",(K$5-V331+1)*1.5,"")</f>
      </c>
      <c r="L331" s="92">
        <f>X331</f>
        <v>0</v>
      </c>
      <c r="M331" s="93">
        <f>Y331</f>
        <v>0</v>
      </c>
      <c r="N331" s="94">
        <f>AH331</f>
        <v>0</v>
      </c>
      <c r="O331" s="94">
        <f>AI331</f>
        <v>0</v>
      </c>
      <c r="P331" s="93">
        <f>SUM(H331:K331)</f>
        <v>0</v>
      </c>
      <c r="Q331" s="95">
        <f>SUM(H331:K331)+MAX(M331,O331)</f>
        <v>0</v>
      </c>
      <c r="R331" s="96">
        <f>Q331+MAX(S331,T331)</f>
        <v>0</v>
      </c>
      <c r="S331" s="97">
        <f>IF(L331&gt;0,3,0)</f>
        <v>0</v>
      </c>
      <c r="T331" s="97">
        <f>IF(P331&gt;0,3,0)</f>
        <v>0</v>
      </c>
      <c r="U331" s="90"/>
      <c r="V331" s="90"/>
      <c r="W331" s="98">
        <v>0</v>
      </c>
      <c r="X331" s="99"/>
      <c r="Y331" s="100">
        <f>X331*Y$5</f>
        <v>0</v>
      </c>
      <c r="Z331" s="101"/>
      <c r="AA331" s="99"/>
      <c r="AB331" s="90"/>
      <c r="AC331" s="99"/>
      <c r="AD331" s="110"/>
      <c r="AE331" s="99"/>
      <c r="AF331" s="99"/>
      <c r="AG331" s="102"/>
      <c r="AH331" s="103">
        <f>MAX(Z331:AG331)</f>
        <v>0</v>
      </c>
      <c r="AI331" s="100">
        <f>AH331*AI$5</f>
        <v>0</v>
      </c>
      <c r="AJ331" s="101"/>
      <c r="AK331" s="102">
        <f>AA331*AK$3</f>
        <v>0</v>
      </c>
      <c r="AL331" s="102">
        <f>AB331*AL$3</f>
        <v>0</v>
      </c>
      <c r="AM331" s="102">
        <f>AC331*AM$3</f>
        <v>0</v>
      </c>
      <c r="AN331" s="102">
        <f>AD331*AN$3</f>
        <v>0</v>
      </c>
      <c r="AO331" s="102">
        <f>AE331*AO$3</f>
        <v>0</v>
      </c>
      <c r="AP331" s="102">
        <f>AF331*AP$3</f>
        <v>0</v>
      </c>
      <c r="AQ331" s="102">
        <f>AG331*AQ$3</f>
        <v>0</v>
      </c>
      <c r="AR331" s="103">
        <f>MAX(AJ331:AQ331)</f>
        <v>0</v>
      </c>
      <c r="AS331" s="100">
        <f>AR331*AS$5</f>
        <v>0</v>
      </c>
      <c r="AY331" s="2"/>
      <c r="AZ331" s="2"/>
      <c r="BA331" s="2"/>
    </row>
    <row r="332" spans="1:50" s="104" customFormat="1" ht="15.75" customHeight="1" hidden="1">
      <c r="A332" s="85">
        <f>A331+1</f>
        <v>325</v>
      </c>
      <c r="B332" s="86" t="s">
        <v>392</v>
      </c>
      <c r="C332" s="51" t="s">
        <v>52</v>
      </c>
      <c r="D332" s="87" t="s">
        <v>46</v>
      </c>
      <c r="E332" s="87" t="s">
        <v>47</v>
      </c>
      <c r="F332" s="88">
        <f>IF(G332&lt;1942,"L",IF(G332&lt;1947,"SM",IF(G332&lt;1957,"M",IF(G332&gt;2002,"J",""))))</f>
      </c>
      <c r="G332" s="87">
        <v>1962</v>
      </c>
      <c r="H332" s="89"/>
      <c r="I332" s="89">
        <f>IF(U332&lt;&gt;"",I$5-U332+1,"")</f>
      </c>
      <c r="J332" s="90"/>
      <c r="K332" s="91">
        <f>IF(V332&lt;&gt;"",(K$5-V332+1)*1.5,"")</f>
      </c>
      <c r="L332" s="92">
        <f>X332</f>
        <v>0</v>
      </c>
      <c r="M332" s="93">
        <f>Y332</f>
        <v>0</v>
      </c>
      <c r="N332" s="94">
        <f>AH332</f>
        <v>0</v>
      </c>
      <c r="O332" s="94">
        <f>AI332</f>
        <v>0</v>
      </c>
      <c r="P332" s="93">
        <f>SUM(H332:K332)</f>
        <v>0</v>
      </c>
      <c r="Q332" s="95">
        <f>SUM(H332:K332)+MAX(M332,O332)</f>
        <v>0</v>
      </c>
      <c r="R332" s="96">
        <f>Q332+MAX(S332,T332)</f>
        <v>0</v>
      </c>
      <c r="S332" s="97">
        <f>IF(L332&gt;0,3,0)</f>
        <v>0</v>
      </c>
      <c r="T332" s="97">
        <f>IF(P332&gt;0,3,0)</f>
        <v>0</v>
      </c>
      <c r="U332" s="90"/>
      <c r="V332" s="90"/>
      <c r="W332" s="98">
        <v>0</v>
      </c>
      <c r="X332" s="99"/>
      <c r="Y332" s="100">
        <f>X332*Y$5</f>
        <v>0</v>
      </c>
      <c r="Z332" s="101"/>
      <c r="AA332" s="99"/>
      <c r="AB332" s="117"/>
      <c r="AC332" s="99"/>
      <c r="AD332" s="99"/>
      <c r="AE332" s="99"/>
      <c r="AF332" s="99"/>
      <c r="AG332" s="102"/>
      <c r="AH332" s="103">
        <f>MAX(Z332:AG332)</f>
        <v>0</v>
      </c>
      <c r="AI332" s="100">
        <f>AH332*AI$5</f>
        <v>0</v>
      </c>
      <c r="AJ332" s="101"/>
      <c r="AK332" s="102">
        <f>AA332*AK$3</f>
        <v>0</v>
      </c>
      <c r="AL332" s="102">
        <f>AB332*AL$3</f>
        <v>0</v>
      </c>
      <c r="AM332" s="102">
        <f>AC332*AM$3</f>
        <v>0</v>
      </c>
      <c r="AN332" s="102">
        <f>AD332*AN$3</f>
        <v>0</v>
      </c>
      <c r="AO332" s="102">
        <f>AE332*AO$3</f>
        <v>0</v>
      </c>
      <c r="AP332" s="102">
        <f>AF332*AP$3</f>
        <v>0</v>
      </c>
      <c r="AQ332" s="102">
        <f>AG332*AQ$3</f>
        <v>0</v>
      </c>
      <c r="AR332" s="103">
        <f>MAX(AJ332:AQ332)</f>
        <v>0</v>
      </c>
      <c r="AS332" s="100">
        <f>AR332*AS$5</f>
        <v>0</v>
      </c>
      <c r="AT332" s="2"/>
      <c r="AU332" s="2"/>
      <c r="AV332" s="2"/>
      <c r="AW332" s="2"/>
      <c r="AX332" s="2"/>
    </row>
    <row r="333" spans="1:50" s="104" customFormat="1" ht="15.75" customHeight="1" hidden="1">
      <c r="A333" s="85">
        <f>A332+1</f>
        <v>326</v>
      </c>
      <c r="B333" s="105" t="s">
        <v>393</v>
      </c>
      <c r="C333" s="51" t="s">
        <v>52</v>
      </c>
      <c r="D333" s="87" t="s">
        <v>46</v>
      </c>
      <c r="E333" s="111" t="s">
        <v>47</v>
      </c>
      <c r="F333" s="88">
        <f>IF(G333&lt;1942,"L",IF(G333&lt;1947,"SM",IF(G333&lt;1957,"M",IF(G333&gt;2002,"J",""))))</f>
      </c>
      <c r="G333" s="111">
        <v>1963</v>
      </c>
      <c r="H333" s="89"/>
      <c r="I333" s="89">
        <f>IF(U333&lt;&gt;"",I$5-U333+1,"")</f>
      </c>
      <c r="J333" s="112"/>
      <c r="K333" s="91">
        <f>IF(V333&lt;&gt;"",(K$5-V333+1)*1.5,"")</f>
      </c>
      <c r="L333" s="92">
        <f>X333</f>
        <v>0</v>
      </c>
      <c r="M333" s="93">
        <f>Y333</f>
        <v>0</v>
      </c>
      <c r="N333" s="94">
        <f>AH333</f>
        <v>0</v>
      </c>
      <c r="O333" s="94">
        <f>AI333</f>
        <v>0</v>
      </c>
      <c r="P333" s="93">
        <f>SUM(H333:K333)</f>
        <v>0</v>
      </c>
      <c r="Q333" s="95">
        <f>SUM(H333:K333)+MAX(M333,O333)</f>
        <v>0</v>
      </c>
      <c r="R333" s="96">
        <f>Q333+MAX(S333,T333)</f>
        <v>0</v>
      </c>
      <c r="S333" s="97">
        <f>IF(L333&gt;0,3,0)</f>
        <v>0</v>
      </c>
      <c r="T333" s="97">
        <f>IF(P333&gt;0,3,0)</f>
        <v>0</v>
      </c>
      <c r="U333" s="90"/>
      <c r="V333" s="112"/>
      <c r="W333" s="98">
        <v>0</v>
      </c>
      <c r="X333" s="102"/>
      <c r="Y333" s="100">
        <f>X333*Y$5</f>
        <v>0</v>
      </c>
      <c r="Z333" s="101"/>
      <c r="AA333" s="119"/>
      <c r="AB333" s="112"/>
      <c r="AC333" s="119"/>
      <c r="AD333" s="110"/>
      <c r="AE333" s="119"/>
      <c r="AF333" s="99"/>
      <c r="AG333" s="102"/>
      <c r="AH333" s="103">
        <f>MAX(Z333:AG333)</f>
        <v>0</v>
      </c>
      <c r="AI333" s="100">
        <f>AH333*AI$5</f>
        <v>0</v>
      </c>
      <c r="AJ333" s="101"/>
      <c r="AK333" s="102">
        <f>AA333*AK$3</f>
        <v>0</v>
      </c>
      <c r="AL333" s="102">
        <f>AB333*AL$3</f>
        <v>0</v>
      </c>
      <c r="AM333" s="102">
        <f>AC333*AM$3</f>
        <v>0</v>
      </c>
      <c r="AN333" s="102">
        <f>AD333*AN$3</f>
        <v>0</v>
      </c>
      <c r="AO333" s="102">
        <f>AE333*AO$3</f>
        <v>0</v>
      </c>
      <c r="AP333" s="102">
        <f>AF333*AP$3</f>
        <v>0</v>
      </c>
      <c r="AQ333" s="102">
        <f>AG333*AQ$3</f>
        <v>0</v>
      </c>
      <c r="AR333" s="103">
        <f>MAX(AJ333:AQ333)</f>
        <v>0</v>
      </c>
      <c r="AS333" s="100">
        <f>AR333*AS$5</f>
        <v>0</v>
      </c>
      <c r="AT333" s="2"/>
      <c r="AU333" s="2"/>
      <c r="AV333" s="2"/>
      <c r="AW333" s="2"/>
      <c r="AX333" s="2"/>
    </row>
    <row r="334" spans="1:50" s="108" customFormat="1" ht="15.75" customHeight="1" hidden="1">
      <c r="A334" s="85">
        <f>A333+1</f>
        <v>327</v>
      </c>
      <c r="B334" s="105" t="s">
        <v>394</v>
      </c>
      <c r="C334" s="51" t="s">
        <v>65</v>
      </c>
      <c r="D334" s="87" t="s">
        <v>46</v>
      </c>
      <c r="E334" s="87" t="s">
        <v>47</v>
      </c>
      <c r="F334" s="88" t="str">
        <f>IF(G334&lt;1942,"L",IF(G334&lt;1947,"SM",IF(G334&lt;1957,"M",IF(G334&gt;2002,"J",""))))</f>
        <v>SM</v>
      </c>
      <c r="G334" s="87">
        <v>1946</v>
      </c>
      <c r="H334" s="89"/>
      <c r="I334" s="89">
        <f>IF(U334&lt;&gt;"",I$5-U334+1,"")</f>
      </c>
      <c r="J334" s="99"/>
      <c r="K334" s="91">
        <f>IF(V334&lt;&gt;"",(K$5-V334+1)*1.5,"")</f>
      </c>
      <c r="L334" s="92">
        <f>X334</f>
        <v>0</v>
      </c>
      <c r="M334" s="93">
        <f>Y334</f>
        <v>0</v>
      </c>
      <c r="N334" s="94">
        <f>AH334</f>
        <v>0</v>
      </c>
      <c r="O334" s="94">
        <f>AI334</f>
        <v>0</v>
      </c>
      <c r="P334" s="93">
        <f>SUM(H334:K334)</f>
        <v>0</v>
      </c>
      <c r="Q334" s="95">
        <f>SUM(H334:K334)+MAX(M334,O334)</f>
        <v>0</v>
      </c>
      <c r="R334" s="96">
        <f>Q334+MAX(S334,T334)</f>
        <v>0</v>
      </c>
      <c r="S334" s="97">
        <f>IF(L334&gt;0,3,0)</f>
        <v>0</v>
      </c>
      <c r="T334" s="97">
        <f>IF(P334&gt;0,3,0)</f>
        <v>0</v>
      </c>
      <c r="U334" s="90"/>
      <c r="V334" s="90"/>
      <c r="W334" s="98">
        <v>0</v>
      </c>
      <c r="X334" s="99"/>
      <c r="Y334" s="100">
        <f>X334*Y$5</f>
        <v>0</v>
      </c>
      <c r="Z334" s="101"/>
      <c r="AA334" s="99"/>
      <c r="AB334" s="99"/>
      <c r="AC334" s="99"/>
      <c r="AD334" s="110"/>
      <c r="AE334" s="99"/>
      <c r="AF334" s="99"/>
      <c r="AG334" s="102"/>
      <c r="AH334" s="103">
        <f>MAX(Z334:AG334)</f>
        <v>0</v>
      </c>
      <c r="AI334" s="100">
        <f>AH334*AI$5</f>
        <v>0</v>
      </c>
      <c r="AJ334" s="101"/>
      <c r="AK334" s="102">
        <f>AA334*AK$3</f>
        <v>0</v>
      </c>
      <c r="AL334" s="102">
        <f>AB334*AL$3</f>
        <v>0</v>
      </c>
      <c r="AM334" s="102">
        <f>AC334*AM$3</f>
        <v>0</v>
      </c>
      <c r="AN334" s="102">
        <f>AD334*AN$3</f>
        <v>0</v>
      </c>
      <c r="AO334" s="102">
        <f>AE334*AO$3</f>
        <v>0</v>
      </c>
      <c r="AP334" s="102">
        <f>AF334*AP$3</f>
        <v>0</v>
      </c>
      <c r="AQ334" s="102">
        <f>AG334*AQ$3</f>
        <v>0</v>
      </c>
      <c r="AR334" s="103">
        <f>MAX(AJ334:AQ334)</f>
        <v>0</v>
      </c>
      <c r="AS334" s="100">
        <f>AR334*AS$5</f>
        <v>0</v>
      </c>
      <c r="AT334" s="2"/>
      <c r="AU334" s="104"/>
      <c r="AV334" s="104"/>
      <c r="AW334" s="104"/>
      <c r="AX334" s="104"/>
    </row>
    <row r="335" spans="1:53" ht="15.75" customHeight="1" hidden="1">
      <c r="A335" s="85">
        <f>A334+1</f>
        <v>328</v>
      </c>
      <c r="B335" s="86" t="s">
        <v>395</v>
      </c>
      <c r="C335" s="51" t="s">
        <v>65</v>
      </c>
      <c r="D335" s="87" t="s">
        <v>46</v>
      </c>
      <c r="E335" s="87" t="s">
        <v>47</v>
      </c>
      <c r="F335" s="88">
        <f>IF(G335&lt;1943,"L",IF(G335&lt;1948,"SM",IF(G335&lt;1958,"M",IF(G335&gt;2003,"J",""))))</f>
      </c>
      <c r="G335" s="111">
        <v>1969</v>
      </c>
      <c r="H335" s="89"/>
      <c r="I335" s="89">
        <f>IF(U335&lt;&gt;"",I$5-U335+1,"")</f>
      </c>
      <c r="J335" s="112"/>
      <c r="K335" s="91">
        <f>IF(V335&lt;&gt;"",(K$5-V335+1)*1.5,"")</f>
      </c>
      <c r="L335" s="92">
        <f>X335</f>
        <v>0</v>
      </c>
      <c r="M335" s="93">
        <f>Y335</f>
        <v>0</v>
      </c>
      <c r="N335" s="94">
        <f>AH335</f>
        <v>0</v>
      </c>
      <c r="O335" s="94">
        <f>AI335</f>
        <v>0</v>
      </c>
      <c r="P335" s="93">
        <f>SUM(H335:K335)</f>
        <v>0</v>
      </c>
      <c r="Q335" s="95">
        <f>SUM(H335:K335)+MAX(M335,O335)</f>
        <v>0</v>
      </c>
      <c r="R335" s="96">
        <f>Q335+MAX(S335,T335)</f>
        <v>0</v>
      </c>
      <c r="S335" s="97">
        <f>IF(L335&gt;0,3,0)</f>
        <v>0</v>
      </c>
      <c r="T335" s="97">
        <f>IF(P335&gt;0,3,0)</f>
        <v>0</v>
      </c>
      <c r="U335" s="90"/>
      <c r="V335" s="90"/>
      <c r="W335" s="98">
        <v>0</v>
      </c>
      <c r="X335" s="99">
        <f>IF(W335&gt;0,W$5-W335+1,0)</f>
        <v>0</v>
      </c>
      <c r="Y335" s="100">
        <f>X335*Y$5</f>
        <v>0</v>
      </c>
      <c r="Z335" s="101"/>
      <c r="AA335" s="99"/>
      <c r="AB335" s="90"/>
      <c r="AC335" s="99"/>
      <c r="AD335" s="110"/>
      <c r="AE335" s="99"/>
      <c r="AF335" s="99"/>
      <c r="AG335" s="102"/>
      <c r="AH335" s="103">
        <f>MAX(Z335:AG335)</f>
        <v>0</v>
      </c>
      <c r="AI335" s="100">
        <f>AH335*AI$5</f>
        <v>0</v>
      </c>
      <c r="AJ335" s="101"/>
      <c r="AK335" s="102">
        <f>AA335*AK$3</f>
        <v>0</v>
      </c>
      <c r="AL335" s="102">
        <f>AB335*AL$3</f>
        <v>0</v>
      </c>
      <c r="AM335" s="102">
        <f>AC335*AM$3</f>
        <v>0</v>
      </c>
      <c r="AN335" s="102">
        <f>AD335*AN$3</f>
        <v>0</v>
      </c>
      <c r="AO335" s="102">
        <f>AE335*AO$3</f>
        <v>0</v>
      </c>
      <c r="AP335" s="102">
        <f>AF335*AP$3</f>
        <v>0</v>
      </c>
      <c r="AQ335" s="102">
        <f>AG335*AQ$3</f>
        <v>0</v>
      </c>
      <c r="AR335" s="103">
        <f>MAX(AJ335:AQ335)</f>
        <v>0</v>
      </c>
      <c r="AS335" s="100">
        <f>AR335*AS$5</f>
        <v>0</v>
      </c>
      <c r="AT335" s="104"/>
      <c r="AU335" s="104"/>
      <c r="AV335" s="104"/>
      <c r="AW335" s="104"/>
      <c r="AX335" s="104"/>
      <c r="AY335" s="104"/>
      <c r="AZ335" s="104"/>
      <c r="BA335" s="104"/>
    </row>
    <row r="336" spans="1:53" ht="15.75" customHeight="1" hidden="1">
      <c r="A336" s="85">
        <f>A335+1</f>
        <v>329</v>
      </c>
      <c r="B336" s="86" t="s">
        <v>396</v>
      </c>
      <c r="C336" s="51" t="s">
        <v>9</v>
      </c>
      <c r="D336" s="87" t="s">
        <v>46</v>
      </c>
      <c r="E336" s="111" t="s">
        <v>47</v>
      </c>
      <c r="F336" s="88" t="str">
        <f>IF(G336&lt;1943,"L",IF(G336&lt;1948,"SM",IF(G336&lt;1958,"M",IF(G336&gt;2003,"J",""))))</f>
        <v>M</v>
      </c>
      <c r="G336" s="111">
        <v>1948</v>
      </c>
      <c r="H336" s="89"/>
      <c r="I336" s="89">
        <f>IF(U336&lt;&gt;"",I$5-U336+1,"")</f>
      </c>
      <c r="J336" s="90"/>
      <c r="K336" s="91">
        <f>IF(V336&lt;&gt;"",(K$5-V336+1)*1.5,"")</f>
      </c>
      <c r="L336" s="92">
        <f>X336</f>
        <v>0</v>
      </c>
      <c r="M336" s="93">
        <f>Y336</f>
        <v>0</v>
      </c>
      <c r="N336" s="94">
        <f>AH336</f>
        <v>0</v>
      </c>
      <c r="O336" s="94">
        <f>AI336</f>
        <v>0</v>
      </c>
      <c r="P336" s="93">
        <f>SUM(H336:K336)</f>
        <v>0</v>
      </c>
      <c r="Q336" s="95">
        <f>SUM(H336:K336)+MAX(M336,O336)</f>
        <v>0</v>
      </c>
      <c r="R336" s="96">
        <f>Q336+MAX(S336,T336)</f>
        <v>0</v>
      </c>
      <c r="S336" s="97">
        <f>IF(L336&gt;0,3,0)</f>
        <v>0</v>
      </c>
      <c r="T336" s="97">
        <f>IF(P336&gt;0,3,0)</f>
        <v>0</v>
      </c>
      <c r="U336" s="90"/>
      <c r="V336" s="90"/>
      <c r="W336" s="98">
        <v>0</v>
      </c>
      <c r="X336" s="99"/>
      <c r="Y336" s="100">
        <f>X336*Y$5</f>
        <v>0</v>
      </c>
      <c r="Z336" s="101"/>
      <c r="AA336" s="99"/>
      <c r="AB336" s="90"/>
      <c r="AC336" s="99"/>
      <c r="AD336" s="110"/>
      <c r="AE336" s="99"/>
      <c r="AF336" s="99"/>
      <c r="AG336" s="102"/>
      <c r="AH336" s="103">
        <f>MAX(Z336:AG336)</f>
        <v>0</v>
      </c>
      <c r="AI336" s="100">
        <f>AH336*AI$5</f>
        <v>0</v>
      </c>
      <c r="AJ336" s="101"/>
      <c r="AK336" s="102">
        <f>AA336*AK$3</f>
        <v>0</v>
      </c>
      <c r="AL336" s="102">
        <f>AB336*AL$3</f>
        <v>0</v>
      </c>
      <c r="AM336" s="102">
        <f>AC336*AM$3</f>
        <v>0</v>
      </c>
      <c r="AN336" s="102">
        <f>AD336*AN$3</f>
        <v>0</v>
      </c>
      <c r="AO336" s="102">
        <f>AE336*AO$3</f>
        <v>0</v>
      </c>
      <c r="AP336" s="102">
        <f>AF336*AP$3</f>
        <v>0</v>
      </c>
      <c r="AQ336" s="102">
        <f>AG336*AQ$3</f>
        <v>0</v>
      </c>
      <c r="AR336" s="103">
        <f>MAX(AJ336:AQ336)</f>
        <v>0</v>
      </c>
      <c r="AS336" s="100">
        <f>AR336*AS$5</f>
        <v>0</v>
      </c>
      <c r="AU336" s="104"/>
      <c r="AV336" s="104"/>
      <c r="AW336" s="104"/>
      <c r="AX336" s="104"/>
      <c r="AY336" s="104"/>
      <c r="AZ336" s="104"/>
      <c r="BA336" s="104"/>
    </row>
    <row r="337" spans="1:53" ht="15.75" customHeight="1" hidden="1">
      <c r="A337" s="85">
        <f>A336+1</f>
        <v>330</v>
      </c>
      <c r="B337" s="86" t="s">
        <v>397</v>
      </c>
      <c r="C337" s="51" t="s">
        <v>194</v>
      </c>
      <c r="D337" s="87" t="s">
        <v>46</v>
      </c>
      <c r="E337" s="87" t="s">
        <v>47</v>
      </c>
      <c r="F337" s="88" t="str">
        <f>IF(G337&lt;1942,"L",IF(G337&lt;1947,"SM",IF(G337&lt;1957,"M",IF(G337&gt;2002,"J",""))))</f>
        <v>M</v>
      </c>
      <c r="G337" s="87">
        <v>1956</v>
      </c>
      <c r="H337" s="89"/>
      <c r="I337" s="89">
        <f>IF(U337&lt;&gt;"",I$5-U337+1,"")</f>
      </c>
      <c r="J337" s="90"/>
      <c r="K337" s="91">
        <f>IF(V337&lt;&gt;"",(K$5-V337+1)*1.5,"")</f>
      </c>
      <c r="L337" s="92">
        <f>X337</f>
        <v>0</v>
      </c>
      <c r="M337" s="93">
        <f>Y337</f>
        <v>0</v>
      </c>
      <c r="N337" s="94">
        <f>AH337</f>
        <v>0</v>
      </c>
      <c r="O337" s="94">
        <f>AI337</f>
        <v>0</v>
      </c>
      <c r="P337" s="93">
        <f>SUM(H337:K337)</f>
        <v>0</v>
      </c>
      <c r="Q337" s="95">
        <f>SUM(H337:K337)+MAX(M337,O337)</f>
        <v>0</v>
      </c>
      <c r="R337" s="96">
        <f>Q337+MAX(S337,T337)</f>
        <v>0</v>
      </c>
      <c r="S337" s="97">
        <f>IF(L337&gt;0,3,0)</f>
        <v>0</v>
      </c>
      <c r="T337" s="97">
        <f>IF(P337&gt;0,3,0)</f>
        <v>0</v>
      </c>
      <c r="U337" s="90"/>
      <c r="V337" s="90"/>
      <c r="W337" s="98">
        <v>0</v>
      </c>
      <c r="X337" s="99"/>
      <c r="Y337" s="100">
        <f>X337*Y$5</f>
        <v>0</v>
      </c>
      <c r="Z337" s="101"/>
      <c r="AA337" s="99"/>
      <c r="AB337" s="90"/>
      <c r="AC337" s="99"/>
      <c r="AD337" s="110"/>
      <c r="AE337" s="99"/>
      <c r="AF337" s="99"/>
      <c r="AG337" s="102"/>
      <c r="AH337" s="103">
        <f>MAX(Z337:AG337)</f>
        <v>0</v>
      </c>
      <c r="AI337" s="100">
        <f>AH337*AI$5</f>
        <v>0</v>
      </c>
      <c r="AJ337" s="101"/>
      <c r="AK337" s="102">
        <f>AA337*AK$3</f>
        <v>0</v>
      </c>
      <c r="AL337" s="102">
        <f>AB337*AL$3</f>
        <v>0</v>
      </c>
      <c r="AM337" s="102">
        <f>AC337*AM$3</f>
        <v>0</v>
      </c>
      <c r="AN337" s="102">
        <f>AD337*AN$3</f>
        <v>0</v>
      </c>
      <c r="AO337" s="102">
        <f>AE337*AO$3</f>
        <v>0</v>
      </c>
      <c r="AP337" s="102">
        <f>AF337*AP$3</f>
        <v>0</v>
      </c>
      <c r="AQ337" s="102">
        <f>AG337*AQ$3</f>
        <v>0</v>
      </c>
      <c r="AR337" s="103">
        <f>MAX(AJ337:AQ337)</f>
        <v>0</v>
      </c>
      <c r="AS337" s="100">
        <f>AR337*AS$5</f>
        <v>0</v>
      </c>
      <c r="AT337" s="104"/>
      <c r="AU337" s="104"/>
      <c r="AV337" s="104"/>
      <c r="AW337" s="104"/>
      <c r="AX337" s="104"/>
      <c r="AY337" s="104"/>
      <c r="AZ337" s="104"/>
      <c r="BA337" s="104"/>
    </row>
    <row r="338" spans="1:53" ht="15.75" customHeight="1" hidden="1">
      <c r="A338" s="85">
        <f>A337+1</f>
        <v>331</v>
      </c>
      <c r="B338" s="86" t="s">
        <v>398</v>
      </c>
      <c r="C338" s="51" t="s">
        <v>56</v>
      </c>
      <c r="D338" s="87" t="s">
        <v>46</v>
      </c>
      <c r="E338" s="87" t="s">
        <v>47</v>
      </c>
      <c r="F338" s="88">
        <f>IF(G338&lt;1942,"L",IF(G338&lt;1947,"SM",IF(G338&lt;1957,"M",IF(G338&gt;2002,"J",""))))</f>
      </c>
      <c r="G338" s="87">
        <v>1963</v>
      </c>
      <c r="H338" s="89"/>
      <c r="I338" s="89">
        <f>IF(U338&lt;&gt;"",I$5-U338+1,"")</f>
      </c>
      <c r="J338" s="90"/>
      <c r="K338" s="91">
        <f>IF(V338&lt;&gt;"",(K$5-V338+1)*1.5,"")</f>
      </c>
      <c r="L338" s="92">
        <f>X338</f>
        <v>0</v>
      </c>
      <c r="M338" s="93">
        <f>Y338</f>
        <v>0</v>
      </c>
      <c r="N338" s="94">
        <f>AH338</f>
        <v>0</v>
      </c>
      <c r="O338" s="94">
        <f>AI338</f>
        <v>0</v>
      </c>
      <c r="P338" s="93">
        <f>SUM(H338:K338)</f>
        <v>0</v>
      </c>
      <c r="Q338" s="95">
        <f>SUM(H338:K338)+MAX(M338,O338)</f>
        <v>0</v>
      </c>
      <c r="R338" s="96">
        <f>Q338+MAX(S338,T338)</f>
        <v>0</v>
      </c>
      <c r="S338" s="97">
        <f>IF(L338&gt;0,3,0)</f>
        <v>0</v>
      </c>
      <c r="T338" s="97">
        <f>IF(P338&gt;0,3,0)</f>
        <v>0</v>
      </c>
      <c r="U338" s="90"/>
      <c r="V338" s="90"/>
      <c r="W338" s="98">
        <v>0</v>
      </c>
      <c r="X338" s="99"/>
      <c r="Y338" s="100">
        <f>X338*Y$5</f>
        <v>0</v>
      </c>
      <c r="Z338" s="101"/>
      <c r="AA338" s="99"/>
      <c r="AB338" s="90"/>
      <c r="AC338" s="99"/>
      <c r="AD338" s="110"/>
      <c r="AE338" s="99"/>
      <c r="AF338" s="99"/>
      <c r="AG338" s="102"/>
      <c r="AH338" s="103">
        <f>MAX(Z338:AG338)</f>
        <v>0</v>
      </c>
      <c r="AI338" s="100">
        <f>AH338*AI$5</f>
        <v>0</v>
      </c>
      <c r="AJ338" s="101"/>
      <c r="AK338" s="102">
        <f>AA338*AK$3</f>
        <v>0</v>
      </c>
      <c r="AL338" s="102">
        <f>AB338*AL$3</f>
        <v>0</v>
      </c>
      <c r="AM338" s="102">
        <f>AC338*AM$3</f>
        <v>0</v>
      </c>
      <c r="AN338" s="102">
        <f>AD338*AN$3</f>
        <v>0</v>
      </c>
      <c r="AO338" s="102">
        <f>AE338*AO$3</f>
        <v>0</v>
      </c>
      <c r="AP338" s="102">
        <f>AF338*AP$3</f>
        <v>0</v>
      </c>
      <c r="AQ338" s="102">
        <f>AG338*AQ$3</f>
        <v>0</v>
      </c>
      <c r="AR338" s="103">
        <f>MAX(AJ338:AQ338)</f>
        <v>0</v>
      </c>
      <c r="AS338" s="100">
        <f>AR338*AS$5</f>
        <v>0</v>
      </c>
      <c r="AT338" s="104"/>
      <c r="AU338" s="104"/>
      <c r="AV338" s="104"/>
      <c r="AW338" s="104"/>
      <c r="AX338" s="104"/>
      <c r="AY338" s="104"/>
      <c r="AZ338" s="104"/>
      <c r="BA338" s="104"/>
    </row>
    <row r="339" spans="1:53" ht="15.75" customHeight="1" hidden="1">
      <c r="A339" s="85">
        <f>A338+1</f>
        <v>332</v>
      </c>
      <c r="B339" s="105" t="s">
        <v>399</v>
      </c>
      <c r="C339" s="51" t="s">
        <v>65</v>
      </c>
      <c r="D339" s="87" t="s">
        <v>46</v>
      </c>
      <c r="E339" s="87" t="s">
        <v>47</v>
      </c>
      <c r="F339" s="88">
        <f>IF(G339&lt;1943,"L",IF(G339&lt;1948,"SM",IF(G339&lt;1958,"M",IF(G339&gt;2003,"J",""))))</f>
      </c>
      <c r="G339" s="87">
        <v>1967</v>
      </c>
      <c r="H339" s="89"/>
      <c r="I339" s="89">
        <f>IF(U339&lt;&gt;"",I$5-U339+1,"")</f>
      </c>
      <c r="J339" s="99"/>
      <c r="K339" s="91">
        <f>IF(V339&lt;&gt;"",(K$5-V339+1)*1.5,"")</f>
      </c>
      <c r="L339" s="92">
        <f>X339</f>
        <v>0</v>
      </c>
      <c r="M339" s="93">
        <f>Y339</f>
        <v>0</v>
      </c>
      <c r="N339" s="94">
        <f>AH339</f>
        <v>0</v>
      </c>
      <c r="O339" s="94">
        <f>AI339</f>
        <v>0</v>
      </c>
      <c r="P339" s="93">
        <f>SUM(H339:K339)</f>
        <v>0</v>
      </c>
      <c r="Q339" s="95">
        <f>SUM(H339:K339)+MAX(M339,O339)</f>
        <v>0</v>
      </c>
      <c r="R339" s="96">
        <f>Q339+MAX(S339,T339)</f>
        <v>0</v>
      </c>
      <c r="S339" s="97">
        <f>IF(L339&gt;0,3,0)</f>
        <v>0</v>
      </c>
      <c r="T339" s="97">
        <f>IF(P339&gt;0,3,0)</f>
        <v>0</v>
      </c>
      <c r="U339" s="90"/>
      <c r="V339" s="90"/>
      <c r="W339" s="98">
        <v>0</v>
      </c>
      <c r="X339" s="99"/>
      <c r="Y339" s="100">
        <f>X339*Y$5</f>
        <v>0</v>
      </c>
      <c r="Z339" s="101"/>
      <c r="AA339" s="99"/>
      <c r="AB339" s="99"/>
      <c r="AC339" s="99"/>
      <c r="AD339" s="110"/>
      <c r="AE339" s="99"/>
      <c r="AF339" s="99"/>
      <c r="AG339" s="102"/>
      <c r="AH339" s="103">
        <f>MAX(Z339:AG339)</f>
        <v>0</v>
      </c>
      <c r="AI339" s="100">
        <f>AH339*AI$5</f>
        <v>0</v>
      </c>
      <c r="AJ339" s="101"/>
      <c r="AK339" s="102">
        <f>AA339*AK$3</f>
        <v>0</v>
      </c>
      <c r="AL339" s="102">
        <f>AB339*AL$3</f>
        <v>0</v>
      </c>
      <c r="AM339" s="102">
        <f>AC339*AM$3</f>
        <v>0</v>
      </c>
      <c r="AN339" s="102">
        <f>AD339*AN$3</f>
        <v>0</v>
      </c>
      <c r="AO339" s="102">
        <f>AE339*AO$3</f>
        <v>0</v>
      </c>
      <c r="AP339" s="102">
        <f>AF339*AP$3</f>
        <v>0</v>
      </c>
      <c r="AQ339" s="102">
        <f>AG339*AQ$3</f>
        <v>0</v>
      </c>
      <c r="AR339" s="103">
        <f>MAX(AJ339:AQ339)</f>
        <v>0</v>
      </c>
      <c r="AS339" s="100">
        <f>AR339*AS$5</f>
        <v>0</v>
      </c>
      <c r="AU339" s="104"/>
      <c r="AV339" s="104"/>
      <c r="AW339" s="104"/>
      <c r="AX339" s="104"/>
      <c r="AY339" s="104"/>
      <c r="AZ339" s="104"/>
      <c r="BA339" s="104"/>
    </row>
    <row r="340" spans="1:53" ht="15.75" customHeight="1" hidden="1">
      <c r="A340" s="85">
        <f>A339+1</f>
        <v>333</v>
      </c>
      <c r="B340" s="105" t="s">
        <v>400</v>
      </c>
      <c r="C340" s="51" t="s">
        <v>50</v>
      </c>
      <c r="D340" s="87" t="s">
        <v>46</v>
      </c>
      <c r="E340" s="87" t="s">
        <v>47</v>
      </c>
      <c r="F340" s="88" t="str">
        <f>IF(G340&lt;1943,"L",IF(G340&lt;1948,"SM",IF(G340&lt;1958,"M",IF(G340&gt;2003,"J",""))))</f>
        <v>SM</v>
      </c>
      <c r="G340" s="123">
        <v>1946</v>
      </c>
      <c r="H340" s="89"/>
      <c r="I340" s="89">
        <f>IF(U340&lt;&gt;"",I$5-U340+1,"")</f>
      </c>
      <c r="J340" s="90"/>
      <c r="K340" s="91">
        <f>IF(V340&lt;&gt;"",(K$5-V340+1)*1.5,"")</f>
      </c>
      <c r="L340" s="92">
        <f>X340</f>
        <v>0</v>
      </c>
      <c r="M340" s="93">
        <f>Y340</f>
        <v>0</v>
      </c>
      <c r="N340" s="94">
        <f>AH340</f>
        <v>0</v>
      </c>
      <c r="O340" s="94">
        <f>AI340</f>
        <v>0</v>
      </c>
      <c r="P340" s="93">
        <f>SUM(H340:K340)</f>
        <v>0</v>
      </c>
      <c r="Q340" s="95">
        <f>SUM(H340:K340)+MAX(M340,O340)</f>
        <v>0</v>
      </c>
      <c r="R340" s="96">
        <f>Q340+MAX(S340,T340)</f>
        <v>0</v>
      </c>
      <c r="S340" s="97">
        <f>IF(L340&gt;0,3,0)</f>
        <v>0</v>
      </c>
      <c r="T340" s="97">
        <f>IF(P340&gt;0,3,0)</f>
        <v>0</v>
      </c>
      <c r="U340" s="90"/>
      <c r="V340" s="90"/>
      <c r="W340" s="98">
        <v>0</v>
      </c>
      <c r="X340" s="102">
        <f>IF(W340&gt;0,W$5-W340+1,0)</f>
        <v>0</v>
      </c>
      <c r="Y340" s="100">
        <f>X340*Y$5</f>
        <v>0</v>
      </c>
      <c r="Z340" s="101"/>
      <c r="AA340" s="99"/>
      <c r="AB340" s="99"/>
      <c r="AC340" s="99"/>
      <c r="AD340" s="110"/>
      <c r="AE340" s="99"/>
      <c r="AF340" s="99"/>
      <c r="AG340" s="102"/>
      <c r="AH340" s="103">
        <f>MAX(Z340:AG340)</f>
        <v>0</v>
      </c>
      <c r="AI340" s="100">
        <f>AH340*AI$5</f>
        <v>0</v>
      </c>
      <c r="AJ340" s="101"/>
      <c r="AK340" s="102">
        <f>AA340*AK$3</f>
        <v>0</v>
      </c>
      <c r="AL340" s="102">
        <f>AB340*AL$3</f>
        <v>0</v>
      </c>
      <c r="AM340" s="102">
        <f>AC340*AM$3</f>
        <v>0</v>
      </c>
      <c r="AN340" s="102">
        <f>AD340*AN$3</f>
        <v>0</v>
      </c>
      <c r="AO340" s="102">
        <f>AE340*AO$3</f>
        <v>0</v>
      </c>
      <c r="AP340" s="102">
        <f>AF340*AP$3</f>
        <v>0</v>
      </c>
      <c r="AQ340" s="102">
        <f>AG340*AQ$3</f>
        <v>0</v>
      </c>
      <c r="AR340" s="103">
        <f>MAX(AJ340:AQ340)</f>
        <v>0</v>
      </c>
      <c r="AS340" s="100">
        <f>AR340*AS$5</f>
        <v>0</v>
      </c>
      <c r="AT340" s="104"/>
      <c r="AU340" s="104"/>
      <c r="AV340" s="104"/>
      <c r="AW340" s="104"/>
      <c r="AX340" s="104"/>
      <c r="AY340" s="104"/>
      <c r="AZ340" s="104"/>
      <c r="BA340" s="104"/>
    </row>
    <row r="341" spans="1:53" ht="15.75" customHeight="1" hidden="1">
      <c r="A341" s="85">
        <f>A340+1</f>
        <v>334</v>
      </c>
      <c r="B341" s="86" t="s">
        <v>401</v>
      </c>
      <c r="C341" s="51" t="s">
        <v>65</v>
      </c>
      <c r="D341" s="87" t="s">
        <v>46</v>
      </c>
      <c r="E341" s="87" t="s">
        <v>47</v>
      </c>
      <c r="F341" s="88">
        <f>IF(G341&lt;1942,"L",IF(G341&lt;1947,"SM",IF(G341&lt;1957,"M",IF(G341&gt;2002,"J",""))))</f>
      </c>
      <c r="G341" s="87">
        <v>1971</v>
      </c>
      <c r="H341" s="89"/>
      <c r="I341" s="89">
        <f>IF(U341&lt;&gt;"",I$5-U341+1,"")</f>
      </c>
      <c r="J341" s="90"/>
      <c r="K341" s="91">
        <f>IF(V341&lt;&gt;"",(K$5-V341+1)*1.5,"")</f>
      </c>
      <c r="L341" s="92">
        <f>X341</f>
        <v>0</v>
      </c>
      <c r="M341" s="93">
        <f>Y341</f>
        <v>0</v>
      </c>
      <c r="N341" s="94">
        <f>AH341</f>
        <v>0</v>
      </c>
      <c r="O341" s="94">
        <f>AI341</f>
        <v>0</v>
      </c>
      <c r="P341" s="93">
        <f>SUM(H341:K341)</f>
        <v>0</v>
      </c>
      <c r="Q341" s="95">
        <f>SUM(H341:K341)+MAX(M341,O341)</f>
        <v>0</v>
      </c>
      <c r="R341" s="96">
        <f>Q341+MAX(S341,T341)</f>
        <v>0</v>
      </c>
      <c r="S341" s="97">
        <f>IF(L341&gt;0,3,0)</f>
        <v>0</v>
      </c>
      <c r="T341" s="97">
        <f>IF(P341&gt;0,3,0)</f>
        <v>0</v>
      </c>
      <c r="U341" s="90"/>
      <c r="V341" s="90"/>
      <c r="W341" s="98">
        <v>0</v>
      </c>
      <c r="X341" s="99"/>
      <c r="Y341" s="100">
        <f>X341*Y$5</f>
        <v>0</v>
      </c>
      <c r="Z341" s="101"/>
      <c r="AA341" s="99"/>
      <c r="AB341" s="90"/>
      <c r="AC341" s="99"/>
      <c r="AD341" s="110"/>
      <c r="AE341" s="99"/>
      <c r="AF341" s="99"/>
      <c r="AG341" s="102"/>
      <c r="AH341" s="103">
        <f>MAX(Z341:AG341)</f>
        <v>0</v>
      </c>
      <c r="AI341" s="100">
        <f>AH341*AI$5</f>
        <v>0</v>
      </c>
      <c r="AJ341" s="101"/>
      <c r="AK341" s="102">
        <f>AA341*AK$3</f>
        <v>0</v>
      </c>
      <c r="AL341" s="102">
        <f>AB341*AL$3</f>
        <v>0</v>
      </c>
      <c r="AM341" s="102">
        <f>AC341*AM$3</f>
        <v>0</v>
      </c>
      <c r="AN341" s="102">
        <f>AD341*AN$3</f>
        <v>0</v>
      </c>
      <c r="AO341" s="102">
        <f>AE341*AO$3</f>
        <v>0</v>
      </c>
      <c r="AP341" s="102">
        <f>AF341*AP$3</f>
        <v>0</v>
      </c>
      <c r="AQ341" s="102">
        <f>AG341*AQ$3</f>
        <v>0</v>
      </c>
      <c r="AR341" s="103">
        <f>MAX(AJ341:AQ341)</f>
        <v>0</v>
      </c>
      <c r="AS341" s="100">
        <f>AR341*AS$5</f>
        <v>0</v>
      </c>
      <c r="AT341" s="104"/>
      <c r="AU341" s="104"/>
      <c r="AV341" s="104"/>
      <c r="AW341" s="104"/>
      <c r="AX341" s="104"/>
      <c r="AY341" s="104"/>
      <c r="AZ341" s="104"/>
      <c r="BA341" s="104"/>
    </row>
    <row r="342" spans="1:53" ht="15.75" customHeight="1" hidden="1">
      <c r="A342" s="85">
        <f>A341+1</f>
        <v>335</v>
      </c>
      <c r="B342" s="86" t="s">
        <v>402</v>
      </c>
      <c r="C342" s="51" t="s">
        <v>56</v>
      </c>
      <c r="D342" s="87" t="s">
        <v>46</v>
      </c>
      <c r="E342" s="87" t="s">
        <v>47</v>
      </c>
      <c r="F342" s="88">
        <f>IF(G342&lt;1942,"L",IF(G342&lt;1947,"SM",IF(G342&lt;1957,"M",IF(G342&gt;2002,"J",""))))</f>
      </c>
      <c r="G342" s="87">
        <v>1982</v>
      </c>
      <c r="H342" s="89"/>
      <c r="I342" s="89">
        <f>IF(U342&lt;&gt;"",I$5-U342+1,"")</f>
      </c>
      <c r="J342" s="90"/>
      <c r="K342" s="90">
        <f>IF(V342&lt;&gt;"",(K$5-V342+1)*1.5,"")</f>
      </c>
      <c r="L342" s="92">
        <f>X342</f>
        <v>0</v>
      </c>
      <c r="M342" s="93">
        <f>Y342</f>
        <v>0</v>
      </c>
      <c r="N342" s="94">
        <f>AH342</f>
        <v>0</v>
      </c>
      <c r="O342" s="94">
        <f>AI342</f>
        <v>0</v>
      </c>
      <c r="P342" s="93">
        <f>SUM(H342:K342)</f>
        <v>0</v>
      </c>
      <c r="Q342" s="95">
        <f>SUM(H342:K342)+MAX(M342,O342)</f>
        <v>0</v>
      </c>
      <c r="R342" s="96">
        <f>Q342+MAX(S342,T342)</f>
        <v>0</v>
      </c>
      <c r="S342" s="141">
        <f>IF(L342&gt;0,3,0)</f>
        <v>0</v>
      </c>
      <c r="T342" s="141">
        <f>IF(P342&gt;0,3,0)</f>
        <v>0</v>
      </c>
      <c r="U342" s="90"/>
      <c r="V342" s="90"/>
      <c r="W342" s="98">
        <v>0</v>
      </c>
      <c r="X342" s="99"/>
      <c r="Y342" s="100">
        <f>X342*Y$5</f>
        <v>0</v>
      </c>
      <c r="Z342" s="101"/>
      <c r="AA342" s="99"/>
      <c r="AB342" s="90"/>
      <c r="AC342" s="99"/>
      <c r="AD342" s="110"/>
      <c r="AE342" s="99"/>
      <c r="AF342" s="99"/>
      <c r="AG342" s="102"/>
      <c r="AH342" s="103">
        <f>MAX(Z342:AG342)</f>
        <v>0</v>
      </c>
      <c r="AI342" s="100">
        <f>AH342*AI$5</f>
        <v>0</v>
      </c>
      <c r="AJ342" s="101"/>
      <c r="AK342" s="102">
        <f>AA342*AK$3</f>
        <v>0</v>
      </c>
      <c r="AL342" s="102">
        <f>AB342*AL$3</f>
        <v>0</v>
      </c>
      <c r="AM342" s="102">
        <f>AC342*AM$3</f>
        <v>0</v>
      </c>
      <c r="AN342" s="102">
        <f>AD342*AN$3</f>
        <v>0</v>
      </c>
      <c r="AO342" s="102">
        <f>AE342*AO$3</f>
        <v>0</v>
      </c>
      <c r="AP342" s="102">
        <f>AF342*AP$3</f>
        <v>0</v>
      </c>
      <c r="AQ342" s="102">
        <f>AG342*AQ$3</f>
        <v>0</v>
      </c>
      <c r="AR342" s="103">
        <f>MAX(AJ342:AQ342)</f>
        <v>0</v>
      </c>
      <c r="AS342" s="100">
        <f>AR342*AS$5</f>
        <v>0</v>
      </c>
      <c r="AT342" s="104"/>
      <c r="AU342" s="104"/>
      <c r="AV342" s="104"/>
      <c r="AW342" s="104"/>
      <c r="AX342" s="104"/>
      <c r="AY342" s="104"/>
      <c r="AZ342" s="104"/>
      <c r="BA342" s="104"/>
    </row>
    <row r="343" spans="1:53" ht="15.75" customHeight="1" hidden="1">
      <c r="A343" s="85">
        <f>A342+1</f>
        <v>336</v>
      </c>
      <c r="B343" s="105" t="s">
        <v>403</v>
      </c>
      <c r="C343" s="51" t="s">
        <v>45</v>
      </c>
      <c r="D343" s="87" t="s">
        <v>46</v>
      </c>
      <c r="E343" s="87" t="s">
        <v>47</v>
      </c>
      <c r="F343" s="88">
        <f>IF(G343&lt;1942,"L",IF(G343&lt;1947,"SM",IF(G343&lt;1957,"M",IF(G343&gt;2002,"J",""))))</f>
      </c>
      <c r="G343" s="87">
        <v>1968</v>
      </c>
      <c r="H343" s="89"/>
      <c r="I343" s="89">
        <f>IF(U343&lt;&gt;"",I$5-U343+1,"")</f>
      </c>
      <c r="J343" s="99"/>
      <c r="K343" s="91">
        <f>IF(V343&lt;&gt;"",(K$5-V343+1)*1.5,"")</f>
      </c>
      <c r="L343" s="92">
        <f>X343</f>
        <v>0</v>
      </c>
      <c r="M343" s="93">
        <f>Y343</f>
        <v>0</v>
      </c>
      <c r="N343" s="94">
        <f>AH343</f>
        <v>0</v>
      </c>
      <c r="O343" s="94">
        <f>AI343</f>
        <v>0</v>
      </c>
      <c r="P343" s="93">
        <f>SUM(H343:K343)</f>
        <v>0</v>
      </c>
      <c r="Q343" s="95">
        <f>SUM(H343:K343)+MAX(M343,O343)</f>
        <v>0</v>
      </c>
      <c r="R343" s="96">
        <f>Q343+MAX(S343,T343)</f>
        <v>0</v>
      </c>
      <c r="S343" s="97">
        <f>IF(L343&gt;0,3,0)</f>
        <v>0</v>
      </c>
      <c r="T343" s="97">
        <f>IF(P343&gt;0,3,0)</f>
        <v>0</v>
      </c>
      <c r="U343" s="90"/>
      <c r="V343" s="90"/>
      <c r="W343" s="98">
        <v>0</v>
      </c>
      <c r="X343" s="102"/>
      <c r="Y343" s="100">
        <f>X343*Y$5</f>
        <v>0</v>
      </c>
      <c r="Z343" s="101"/>
      <c r="AA343" s="99"/>
      <c r="AB343" s="90"/>
      <c r="AC343" s="99"/>
      <c r="AD343" s="110"/>
      <c r="AE343" s="99"/>
      <c r="AF343" s="99"/>
      <c r="AG343" s="102"/>
      <c r="AH343" s="103">
        <f>MAX(Z343:AG343)</f>
        <v>0</v>
      </c>
      <c r="AI343" s="100">
        <f>AH343*AI$5</f>
        <v>0</v>
      </c>
      <c r="AJ343" s="101"/>
      <c r="AK343" s="102">
        <f>AA343*AK$3</f>
        <v>0</v>
      </c>
      <c r="AL343" s="102">
        <f>AB343*AL$3</f>
        <v>0</v>
      </c>
      <c r="AM343" s="102">
        <f>AC343*AM$3</f>
        <v>0</v>
      </c>
      <c r="AN343" s="102">
        <f>AD343*AN$3</f>
        <v>0</v>
      </c>
      <c r="AO343" s="102">
        <f>AE343*AO$3</f>
        <v>0</v>
      </c>
      <c r="AP343" s="102">
        <f>AF343*AP$3</f>
        <v>0</v>
      </c>
      <c r="AQ343" s="102">
        <f>AG343*AQ$3</f>
        <v>0</v>
      </c>
      <c r="AR343" s="103">
        <f>MAX(AJ343:AQ343)</f>
        <v>0</v>
      </c>
      <c r="AS343" s="100">
        <f>AR343*AS$5</f>
        <v>0</v>
      </c>
      <c r="AT343" s="104"/>
      <c r="AU343" s="104"/>
      <c r="AV343" s="104"/>
      <c r="AW343" s="104"/>
      <c r="AX343" s="104"/>
      <c r="AY343" s="104"/>
      <c r="AZ343" s="104"/>
      <c r="BA343" s="104"/>
    </row>
    <row r="344" spans="1:53" ht="15.75" customHeight="1" hidden="1">
      <c r="A344" s="85">
        <f>A343+1</f>
        <v>337</v>
      </c>
      <c r="B344" s="86" t="s">
        <v>404</v>
      </c>
      <c r="C344" s="51" t="s">
        <v>65</v>
      </c>
      <c r="D344" s="87" t="s">
        <v>46</v>
      </c>
      <c r="E344" s="87" t="s">
        <v>47</v>
      </c>
      <c r="F344" s="88">
        <f>IF(G344&lt;1942,"L",IF(G344&lt;1947,"SM",IF(G344&lt;1957,"M",IF(G344&gt;2002,"J",""))))</f>
      </c>
      <c r="G344" s="87">
        <v>1957</v>
      </c>
      <c r="H344" s="89"/>
      <c r="I344" s="89">
        <f>IF(U344&lt;&gt;"",I$5-U344+1,"")</f>
      </c>
      <c r="J344" s="90"/>
      <c r="K344" s="90">
        <f>IF(V344&lt;&gt;"",(K$5-V344+1)*1.5,"")</f>
      </c>
      <c r="L344" s="92">
        <f>X344</f>
        <v>0</v>
      </c>
      <c r="M344" s="93">
        <f>Y344</f>
        <v>0</v>
      </c>
      <c r="N344" s="94">
        <f>AH344</f>
        <v>0</v>
      </c>
      <c r="O344" s="94">
        <f>AI344</f>
        <v>0</v>
      </c>
      <c r="P344" s="93">
        <f>SUM(H344:K344)</f>
        <v>0</v>
      </c>
      <c r="Q344" s="95">
        <f>SUM(H344:K344)+MAX(M344,O344)</f>
        <v>0</v>
      </c>
      <c r="R344" s="96">
        <f>Q344+MAX(S344,T344)</f>
        <v>0</v>
      </c>
      <c r="S344" s="97">
        <f>IF(L344&gt;0,3,0)</f>
        <v>0</v>
      </c>
      <c r="T344" s="97">
        <f>IF(P344&gt;0,3,0)</f>
        <v>0</v>
      </c>
      <c r="U344" s="90"/>
      <c r="V344" s="90"/>
      <c r="W344" s="98">
        <v>0</v>
      </c>
      <c r="X344" s="99"/>
      <c r="Y344" s="100">
        <f>X344*Y$5</f>
        <v>0</v>
      </c>
      <c r="Z344" s="101"/>
      <c r="AA344" s="99"/>
      <c r="AB344" s="90"/>
      <c r="AC344" s="99"/>
      <c r="AD344" s="110"/>
      <c r="AE344" s="99"/>
      <c r="AF344" s="99"/>
      <c r="AG344" s="102"/>
      <c r="AH344" s="103">
        <f>MAX(Z344:AG344)</f>
        <v>0</v>
      </c>
      <c r="AI344" s="100">
        <f>AH344*AI$5</f>
        <v>0</v>
      </c>
      <c r="AJ344" s="101"/>
      <c r="AK344" s="102">
        <f>AA344*AK$3</f>
        <v>0</v>
      </c>
      <c r="AL344" s="102">
        <f>AB344*AL$3</f>
        <v>0</v>
      </c>
      <c r="AM344" s="102">
        <f>AC344*AM$3</f>
        <v>0</v>
      </c>
      <c r="AN344" s="102">
        <f>AD344*AN$3</f>
        <v>0</v>
      </c>
      <c r="AO344" s="102">
        <f>AE344*AO$3</f>
        <v>0</v>
      </c>
      <c r="AP344" s="102">
        <f>AF344*AP$3</f>
        <v>0</v>
      </c>
      <c r="AQ344" s="102">
        <f>AG344*AQ$3</f>
        <v>0</v>
      </c>
      <c r="AR344" s="103">
        <f>MAX(AJ344:AQ344)</f>
        <v>0</v>
      </c>
      <c r="AS344" s="100">
        <f>AR344*AS$5</f>
        <v>0</v>
      </c>
      <c r="AT344" s="104"/>
      <c r="AU344" s="104"/>
      <c r="AV344" s="104"/>
      <c r="AW344" s="104"/>
      <c r="AX344" s="104"/>
      <c r="AY344" s="104"/>
      <c r="AZ344" s="104"/>
      <c r="BA344" s="104"/>
    </row>
    <row r="345" spans="1:53" ht="15.75" customHeight="1" hidden="1">
      <c r="A345" s="85">
        <f>A344+1</f>
        <v>338</v>
      </c>
      <c r="B345" s="105" t="s">
        <v>405</v>
      </c>
      <c r="C345" s="51" t="s">
        <v>45</v>
      </c>
      <c r="D345" s="87" t="s">
        <v>46</v>
      </c>
      <c r="E345" s="87" t="s">
        <v>47</v>
      </c>
      <c r="F345" s="88">
        <f>IF(G345&lt;1942,"L",IF(G345&lt;1947,"SM",IF(G345&lt;1957,"M",IF(G345&gt;2002,"J",""))))</f>
      </c>
      <c r="G345" s="87">
        <v>1961</v>
      </c>
      <c r="H345" s="89"/>
      <c r="I345" s="89">
        <f>IF(U345&lt;&gt;"",I$5-U345+1,"")</f>
      </c>
      <c r="J345" s="99"/>
      <c r="K345" s="91"/>
      <c r="L345" s="92">
        <f>X345</f>
        <v>0</v>
      </c>
      <c r="M345" s="93">
        <f>Y345</f>
        <v>0</v>
      </c>
      <c r="N345" s="94">
        <f>AH345</f>
        <v>0</v>
      </c>
      <c r="O345" s="94">
        <f>AI345</f>
        <v>0</v>
      </c>
      <c r="P345" s="93">
        <f>SUM(H345:K345)</f>
        <v>0</v>
      </c>
      <c r="Q345" s="95">
        <f>SUM(H345:K345)+MAX(M345,O345)</f>
        <v>0</v>
      </c>
      <c r="R345" s="96">
        <f>Q345+MAX(S345,T345)</f>
        <v>0</v>
      </c>
      <c r="S345" s="97">
        <f>IF(L345&gt;0,3,0)</f>
        <v>0</v>
      </c>
      <c r="T345" s="97">
        <f>IF(P345&gt;0,3,0)</f>
        <v>0</v>
      </c>
      <c r="U345" s="90"/>
      <c r="V345" s="90"/>
      <c r="W345" s="98">
        <v>0</v>
      </c>
      <c r="X345" s="102"/>
      <c r="Y345" s="100">
        <f>X345*Y$5</f>
        <v>0</v>
      </c>
      <c r="Z345" s="101"/>
      <c r="AA345" s="99"/>
      <c r="AB345" s="90"/>
      <c r="AC345" s="99"/>
      <c r="AD345" s="110"/>
      <c r="AE345" s="99"/>
      <c r="AF345" s="99"/>
      <c r="AG345" s="102"/>
      <c r="AH345" s="103">
        <f>MAX(Z345:AG345)</f>
        <v>0</v>
      </c>
      <c r="AI345" s="100">
        <f>AH345*AI$5</f>
        <v>0</v>
      </c>
      <c r="AJ345" s="101"/>
      <c r="AK345" s="102">
        <f>AA345*AK$3</f>
        <v>0</v>
      </c>
      <c r="AL345" s="102">
        <f>AB345*AL$3</f>
        <v>0</v>
      </c>
      <c r="AM345" s="102">
        <f>AC345*AM$3</f>
        <v>0</v>
      </c>
      <c r="AN345" s="102">
        <f>AD345*AN$3</f>
        <v>0</v>
      </c>
      <c r="AO345" s="102">
        <f>AE345*AO$3</f>
        <v>0</v>
      </c>
      <c r="AP345" s="102">
        <f>AF345*AP$3</f>
        <v>0</v>
      </c>
      <c r="AQ345" s="102">
        <f>AG345*AQ$3</f>
        <v>0</v>
      </c>
      <c r="AR345" s="103">
        <f>MAX(AJ345:AQ345)</f>
        <v>0</v>
      </c>
      <c r="AS345" s="100">
        <f>AR345*AS$5</f>
        <v>0</v>
      </c>
      <c r="AT345" s="104"/>
      <c r="AU345" s="104"/>
      <c r="AV345" s="104"/>
      <c r="AW345" s="104"/>
      <c r="AX345" s="104"/>
      <c r="AY345" s="104"/>
      <c r="AZ345" s="104"/>
      <c r="BA345" s="104"/>
    </row>
    <row r="346" spans="1:53" ht="15.75" customHeight="1" hidden="1">
      <c r="A346" s="85">
        <f>A345+1</f>
        <v>339</v>
      </c>
      <c r="B346" s="121" t="s">
        <v>406</v>
      </c>
      <c r="C346" s="51"/>
      <c r="D346" s="51" t="s">
        <v>237</v>
      </c>
      <c r="E346" s="50" t="s">
        <v>74</v>
      </c>
      <c r="F346" s="88" t="str">
        <f>IF(G346&lt;1942,"L",IF(G346&lt;1947,"SM",IF(G346&lt;1957,"M",IF(G346&gt;2002,"J",""))))</f>
        <v>L</v>
      </c>
      <c r="G346" s="87"/>
      <c r="H346" s="89"/>
      <c r="I346" s="89">
        <f>IF(U346&lt;&gt;"",I$5-U346+1,"")</f>
      </c>
      <c r="J346" s="90"/>
      <c r="K346" s="91">
        <f>IF(V346&lt;&gt;"",(K$5-V346+1)*1.5,"")</f>
      </c>
      <c r="L346" s="92">
        <f>X346</f>
        <v>0</v>
      </c>
      <c r="M346" s="93">
        <f>Y346</f>
        <v>0</v>
      </c>
      <c r="N346" s="94">
        <f>AH346</f>
        <v>0</v>
      </c>
      <c r="O346" s="94">
        <f>AI346</f>
        <v>0</v>
      </c>
      <c r="P346" s="93">
        <f>SUM(H346:K346)</f>
        <v>0</v>
      </c>
      <c r="Q346" s="95">
        <f>SUM(H346:K346)+MAX(M346,O346)</f>
        <v>0</v>
      </c>
      <c r="R346" s="96">
        <f>Q346+MAX(S346,T346)</f>
        <v>0</v>
      </c>
      <c r="S346" s="97">
        <f>IF(L346&gt;0,3,0)</f>
        <v>0</v>
      </c>
      <c r="T346" s="97">
        <f>IF(P346&gt;0,3,0)</f>
        <v>0</v>
      </c>
      <c r="U346" s="90"/>
      <c r="V346" s="90"/>
      <c r="W346" s="98">
        <v>0</v>
      </c>
      <c r="X346" s="99"/>
      <c r="Y346" s="100">
        <f>X346*Y$5</f>
        <v>0</v>
      </c>
      <c r="Z346" s="101"/>
      <c r="AA346" s="99"/>
      <c r="AB346" s="90"/>
      <c r="AC346" s="99"/>
      <c r="AD346" s="110"/>
      <c r="AE346" s="99"/>
      <c r="AF346" s="99"/>
      <c r="AG346" s="102"/>
      <c r="AH346" s="103">
        <f>MAX(Z346:AG346)</f>
        <v>0</v>
      </c>
      <c r="AI346" s="100">
        <f>AH346*AI$5</f>
        <v>0</v>
      </c>
      <c r="AJ346" s="101"/>
      <c r="AK346" s="102">
        <f>AA346*AK$3</f>
        <v>0</v>
      </c>
      <c r="AL346" s="102">
        <f>AB346*AL$3</f>
        <v>0</v>
      </c>
      <c r="AM346" s="102">
        <f>AC346*AM$3</f>
        <v>0</v>
      </c>
      <c r="AN346" s="102">
        <f>AD346*AN$3</f>
        <v>0</v>
      </c>
      <c r="AO346" s="102">
        <f>AE346*AO$3</f>
        <v>0</v>
      </c>
      <c r="AP346" s="102">
        <f>AF346*AP$3</f>
        <v>0</v>
      </c>
      <c r="AQ346" s="102">
        <f>AG346*AQ$3</f>
        <v>0</v>
      </c>
      <c r="AR346" s="103">
        <f>MAX(AJ346:AQ346)</f>
        <v>0</v>
      </c>
      <c r="AS346" s="100">
        <f>AR346*AS$5</f>
        <v>0</v>
      </c>
      <c r="AT346" s="104"/>
      <c r="AU346" s="104"/>
      <c r="AV346" s="104"/>
      <c r="AW346" s="104"/>
      <c r="AX346" s="104"/>
      <c r="AY346" s="104"/>
      <c r="AZ346" s="104"/>
      <c r="BA346" s="104"/>
    </row>
    <row r="347" spans="1:53" ht="15.75" customHeight="1" hidden="1">
      <c r="A347" s="85">
        <f>A346+1</f>
        <v>340</v>
      </c>
      <c r="B347" s="86" t="s">
        <v>407</v>
      </c>
      <c r="C347" s="51" t="s">
        <v>9</v>
      </c>
      <c r="D347" s="87" t="s">
        <v>46</v>
      </c>
      <c r="E347" s="87" t="s">
        <v>47</v>
      </c>
      <c r="F347" s="88" t="str">
        <f>IF(G347&lt;1942,"L",IF(G347&lt;1947,"SM",IF(G347&lt;1957,"M",IF(G347&gt;2002,"J",""))))</f>
        <v>M</v>
      </c>
      <c r="G347" s="87">
        <v>1956</v>
      </c>
      <c r="H347" s="89"/>
      <c r="I347" s="89">
        <f>IF(U347&lt;&gt;"",I$5-U347+1,"")</f>
      </c>
      <c r="J347" s="90"/>
      <c r="K347" s="91">
        <f>IF(V347&lt;&gt;"",(K$5-V347+1)*1.5,"")</f>
      </c>
      <c r="L347" s="92">
        <f>X347</f>
        <v>0</v>
      </c>
      <c r="M347" s="93">
        <f>Y347</f>
        <v>0</v>
      </c>
      <c r="N347" s="94">
        <f>AH347</f>
        <v>0</v>
      </c>
      <c r="O347" s="94">
        <f>AI347</f>
        <v>0</v>
      </c>
      <c r="P347" s="93">
        <f>SUM(H347:K347)</f>
        <v>0</v>
      </c>
      <c r="Q347" s="95">
        <f>SUM(H347:K347)+MAX(M347,O347)</f>
        <v>0</v>
      </c>
      <c r="R347" s="96">
        <f>Q347+MAX(S347,T347)</f>
        <v>0</v>
      </c>
      <c r="S347" s="97">
        <f>IF(L347&gt;0,3,0)</f>
        <v>0</v>
      </c>
      <c r="T347" s="97">
        <f>IF(P347&gt;0,3,0)</f>
        <v>0</v>
      </c>
      <c r="U347" s="90"/>
      <c r="V347" s="90"/>
      <c r="W347" s="98">
        <v>0</v>
      </c>
      <c r="X347" s="99"/>
      <c r="Y347" s="100">
        <f>X347*Y$5</f>
        <v>0</v>
      </c>
      <c r="Z347" s="101"/>
      <c r="AA347" s="99"/>
      <c r="AB347" s="90"/>
      <c r="AC347" s="99"/>
      <c r="AD347" s="110"/>
      <c r="AE347" s="99"/>
      <c r="AF347" s="99"/>
      <c r="AG347" s="102"/>
      <c r="AH347" s="103">
        <f>MAX(Z347:AG347)</f>
        <v>0</v>
      </c>
      <c r="AI347" s="100">
        <f>AH347*AI$5</f>
        <v>0</v>
      </c>
      <c r="AJ347" s="101"/>
      <c r="AK347" s="102">
        <f>AA347*AK$3</f>
        <v>0</v>
      </c>
      <c r="AL347" s="102">
        <f>AB347*AL$3</f>
        <v>0</v>
      </c>
      <c r="AM347" s="102">
        <f>AC347*AM$3</f>
        <v>0</v>
      </c>
      <c r="AN347" s="102">
        <f>AD347*AN$3</f>
        <v>0</v>
      </c>
      <c r="AO347" s="102">
        <f>AE347*AO$3</f>
        <v>0</v>
      </c>
      <c r="AP347" s="102">
        <f>AF347*AP$3</f>
        <v>0</v>
      </c>
      <c r="AQ347" s="102">
        <f>AG347*AQ$3</f>
        <v>0</v>
      </c>
      <c r="AR347" s="103">
        <f>MAX(AJ347:AQ347)</f>
        <v>0</v>
      </c>
      <c r="AS347" s="100">
        <f>AR347*AS$5</f>
        <v>0</v>
      </c>
      <c r="AT347" s="104"/>
      <c r="AU347" s="104"/>
      <c r="AV347" s="104"/>
      <c r="AW347" s="104"/>
      <c r="AX347" s="104"/>
      <c r="AY347" s="104"/>
      <c r="AZ347" s="104"/>
      <c r="BA347" s="104"/>
    </row>
    <row r="348" spans="1:53" ht="15.75" customHeight="1" hidden="1">
      <c r="A348" s="85">
        <f>A347+1</f>
        <v>341</v>
      </c>
      <c r="B348" s="86" t="s">
        <v>408</v>
      </c>
      <c r="C348" s="51" t="s">
        <v>52</v>
      </c>
      <c r="D348" s="87" t="s">
        <v>46</v>
      </c>
      <c r="E348" s="87" t="s">
        <v>47</v>
      </c>
      <c r="F348" s="88">
        <f>IF(G348&lt;1942,"L",IF(G348&lt;1947,"SM",IF(G348&lt;1957,"M",IF(G348&gt;2002,"J",""))))</f>
      </c>
      <c r="G348" s="87">
        <v>1969</v>
      </c>
      <c r="H348" s="89"/>
      <c r="I348" s="89">
        <f>IF(U348&lt;&gt;"",I$5-U348+1,"")</f>
      </c>
      <c r="J348" s="90"/>
      <c r="K348" s="91">
        <f>IF(V348&lt;&gt;"",(K$5-V348+1)*1.5,"")</f>
      </c>
      <c r="L348" s="92">
        <f>X348</f>
        <v>0</v>
      </c>
      <c r="M348" s="93">
        <f>Y348</f>
        <v>0</v>
      </c>
      <c r="N348" s="94">
        <f>AH348</f>
        <v>0</v>
      </c>
      <c r="O348" s="94">
        <f>AI348</f>
        <v>0</v>
      </c>
      <c r="P348" s="93">
        <f>SUM(H348:K348)</f>
        <v>0</v>
      </c>
      <c r="Q348" s="95">
        <f>SUM(H348:K348)+MAX(M348,O348)</f>
        <v>0</v>
      </c>
      <c r="R348" s="96">
        <f>Q348+MAX(S348,T348)</f>
        <v>0</v>
      </c>
      <c r="S348" s="97">
        <f>IF(L348&gt;0,3,0)</f>
        <v>0</v>
      </c>
      <c r="T348" s="97">
        <f>IF(P348&gt;0,3,0)</f>
        <v>0</v>
      </c>
      <c r="U348" s="90"/>
      <c r="V348" s="90"/>
      <c r="W348" s="98">
        <v>0</v>
      </c>
      <c r="X348" s="102"/>
      <c r="Y348" s="100">
        <f>X348*Y$5</f>
        <v>0</v>
      </c>
      <c r="Z348" s="101"/>
      <c r="AA348" s="99"/>
      <c r="AB348" s="90"/>
      <c r="AC348" s="99"/>
      <c r="AD348" s="107"/>
      <c r="AE348" s="99"/>
      <c r="AF348" s="99"/>
      <c r="AG348" s="102"/>
      <c r="AH348" s="103">
        <f>MAX(Z348:AG348)</f>
        <v>0</v>
      </c>
      <c r="AI348" s="100">
        <f>AH348*AI$5</f>
        <v>0</v>
      </c>
      <c r="AJ348" s="101"/>
      <c r="AK348" s="102">
        <f>AA348*AK$3</f>
        <v>0</v>
      </c>
      <c r="AL348" s="102">
        <f>AB348*AL$3</f>
        <v>0</v>
      </c>
      <c r="AM348" s="102">
        <f>AC348*AM$3</f>
        <v>0</v>
      </c>
      <c r="AN348" s="102">
        <f>AD348*AN$3</f>
        <v>0</v>
      </c>
      <c r="AO348" s="102">
        <f>AE348*AO$3</f>
        <v>0</v>
      </c>
      <c r="AP348" s="102">
        <f>AF348*AP$3</f>
        <v>0</v>
      </c>
      <c r="AQ348" s="102">
        <f>AG348*AQ$3</f>
        <v>0</v>
      </c>
      <c r="AR348" s="103">
        <f>MAX(AJ348:AQ348)</f>
        <v>0</v>
      </c>
      <c r="AS348" s="100">
        <f>AR348*AS$5</f>
        <v>0</v>
      </c>
      <c r="AT348" s="104"/>
      <c r="AU348" s="104"/>
      <c r="AV348" s="104"/>
      <c r="AW348" s="104"/>
      <c r="AX348" s="104"/>
      <c r="AY348" s="104"/>
      <c r="AZ348" s="104"/>
      <c r="BA348" s="104"/>
    </row>
    <row r="349" spans="1:53" ht="15.75" customHeight="1" hidden="1">
      <c r="A349" s="85">
        <f>A348+1</f>
        <v>342</v>
      </c>
      <c r="B349" s="105" t="s">
        <v>409</v>
      </c>
      <c r="C349" s="51"/>
      <c r="D349" s="87" t="s">
        <v>46</v>
      </c>
      <c r="E349" s="87" t="s">
        <v>47</v>
      </c>
      <c r="F349" s="88" t="str">
        <f>IF(G349&lt;1942,"L",IF(G349&lt;1947,"SM",IF(G349&lt;1957,"M",IF(G349&gt;2002,"J",""))))</f>
        <v>L</v>
      </c>
      <c r="G349" s="87"/>
      <c r="H349" s="89"/>
      <c r="I349" s="89">
        <f>IF(U349&lt;&gt;"",I$5-U349+1,"")</f>
      </c>
      <c r="J349" s="99"/>
      <c r="K349" s="91">
        <f>IF(V349&lt;&gt;"",(K$5-V349+1)*1.5,"")</f>
      </c>
      <c r="L349" s="92">
        <f>X349</f>
        <v>0</v>
      </c>
      <c r="M349" s="93">
        <f>Y349</f>
        <v>0</v>
      </c>
      <c r="N349" s="94">
        <f>AH349</f>
        <v>0</v>
      </c>
      <c r="O349" s="94">
        <f>AI349</f>
        <v>0</v>
      </c>
      <c r="P349" s="93">
        <f>SUM(H349:K349)</f>
        <v>0</v>
      </c>
      <c r="Q349" s="95">
        <f>SUM(H349:K349)+MAX(M349,O349)</f>
        <v>0</v>
      </c>
      <c r="R349" s="96">
        <f>Q349+MAX(S349,T349)</f>
        <v>0</v>
      </c>
      <c r="S349" s="97">
        <f>IF(L349&gt;0,3,0)</f>
        <v>0</v>
      </c>
      <c r="T349" s="97">
        <f>IF(P349&gt;0,3,0)</f>
        <v>0</v>
      </c>
      <c r="U349" s="90"/>
      <c r="V349" s="90"/>
      <c r="W349" s="98">
        <v>0</v>
      </c>
      <c r="X349" s="99"/>
      <c r="Y349" s="100">
        <f>X349*Y$5</f>
        <v>0</v>
      </c>
      <c r="Z349" s="101"/>
      <c r="AA349" s="99"/>
      <c r="AB349" s="99"/>
      <c r="AC349" s="99"/>
      <c r="AD349" s="110"/>
      <c r="AE349" s="99"/>
      <c r="AF349" s="99"/>
      <c r="AG349" s="102"/>
      <c r="AH349" s="103">
        <f>MAX(Z349:AG349)</f>
        <v>0</v>
      </c>
      <c r="AI349" s="100">
        <f>AH349*AI$5</f>
        <v>0</v>
      </c>
      <c r="AJ349" s="101"/>
      <c r="AK349" s="102">
        <f>AA349*AK$3</f>
        <v>0</v>
      </c>
      <c r="AL349" s="102">
        <f>AB349*AL$3</f>
        <v>0</v>
      </c>
      <c r="AM349" s="102">
        <f>AC349*AM$3</f>
        <v>0</v>
      </c>
      <c r="AN349" s="102">
        <f>AD349*AN$3</f>
        <v>0</v>
      </c>
      <c r="AO349" s="102">
        <f>AE349*AO$3</f>
        <v>0</v>
      </c>
      <c r="AP349" s="102">
        <f>AF349*AP$3</f>
        <v>0</v>
      </c>
      <c r="AQ349" s="102">
        <f>AG349*AQ$3</f>
        <v>0</v>
      </c>
      <c r="AR349" s="103">
        <f>MAX(AJ349:AQ349)</f>
        <v>0</v>
      </c>
      <c r="AS349" s="100">
        <f>AR349*AS$5</f>
        <v>0</v>
      </c>
      <c r="AT349" s="104"/>
      <c r="AU349" s="104"/>
      <c r="AV349" s="104"/>
      <c r="AW349" s="104"/>
      <c r="AX349" s="104"/>
      <c r="AY349" s="104"/>
      <c r="AZ349" s="104"/>
      <c r="BA349" s="104"/>
    </row>
    <row r="350" spans="1:53" ht="15.75" customHeight="1" hidden="1">
      <c r="A350" s="85">
        <f>A349+1</f>
        <v>343</v>
      </c>
      <c r="B350" s="86" t="s">
        <v>410</v>
      </c>
      <c r="C350" s="51" t="s">
        <v>50</v>
      </c>
      <c r="D350" s="87" t="s">
        <v>46</v>
      </c>
      <c r="E350" s="87" t="s">
        <v>47</v>
      </c>
      <c r="F350" s="88" t="str">
        <f>IF(G350&lt;1942,"L",IF(G350&lt;1947,"SM",IF(G350&lt;1957,"M",IF(G350&gt;2002,"J",""))))</f>
        <v>M</v>
      </c>
      <c r="G350" s="87">
        <v>1953</v>
      </c>
      <c r="H350" s="89"/>
      <c r="I350" s="89">
        <f>IF(U350&lt;&gt;"",I$5-U350+1,"")</f>
      </c>
      <c r="J350" s="90"/>
      <c r="K350" s="91">
        <f>IF(V350&lt;&gt;"",(K$5-V350+1)*1.5,"")</f>
      </c>
      <c r="L350" s="92">
        <f>X350</f>
        <v>0</v>
      </c>
      <c r="M350" s="93">
        <f>Y350</f>
        <v>0</v>
      </c>
      <c r="N350" s="94">
        <f>AH350</f>
        <v>0</v>
      </c>
      <c r="O350" s="94">
        <f>AI350</f>
        <v>0</v>
      </c>
      <c r="P350" s="93">
        <f>SUM(H350:K350)</f>
        <v>0</v>
      </c>
      <c r="Q350" s="95">
        <f>SUM(H350:K350)+MAX(M350,O350)</f>
        <v>0</v>
      </c>
      <c r="R350" s="96">
        <f>Q350+MAX(S350,T350)</f>
        <v>0</v>
      </c>
      <c r="S350" s="97">
        <f>IF(L350&gt;0,3,0)</f>
        <v>0</v>
      </c>
      <c r="T350" s="97">
        <f>IF(P350&gt;0,3,0)</f>
        <v>0</v>
      </c>
      <c r="U350" s="90"/>
      <c r="V350" s="90"/>
      <c r="W350" s="98">
        <v>0</v>
      </c>
      <c r="X350" s="99"/>
      <c r="Y350" s="100">
        <f>X350*Y$5</f>
        <v>0</v>
      </c>
      <c r="Z350" s="101"/>
      <c r="AA350" s="99"/>
      <c r="AB350" s="90"/>
      <c r="AC350" s="99"/>
      <c r="AD350" s="110"/>
      <c r="AE350" s="99"/>
      <c r="AF350" s="99"/>
      <c r="AG350" s="102"/>
      <c r="AH350" s="103">
        <f>MAX(Z350:AG350)</f>
        <v>0</v>
      </c>
      <c r="AI350" s="100">
        <f>AH350*AI$5</f>
        <v>0</v>
      </c>
      <c r="AJ350" s="101"/>
      <c r="AK350" s="102">
        <f>AA350*AK$3</f>
        <v>0</v>
      </c>
      <c r="AL350" s="102">
        <f>AB350*AL$3</f>
        <v>0</v>
      </c>
      <c r="AM350" s="102">
        <f>AC350*AM$3</f>
        <v>0</v>
      </c>
      <c r="AN350" s="102">
        <f>AD350*AN$3</f>
        <v>0</v>
      </c>
      <c r="AO350" s="102">
        <f>AE350*AO$3</f>
        <v>0</v>
      </c>
      <c r="AP350" s="102">
        <f>AF350*AP$3</f>
        <v>0</v>
      </c>
      <c r="AQ350" s="102">
        <f>AG350*AQ$3</f>
        <v>0</v>
      </c>
      <c r="AR350" s="103">
        <f>MAX(AJ350:AQ350)</f>
        <v>0</v>
      </c>
      <c r="AS350" s="100">
        <f>AR350*AS$5</f>
        <v>0</v>
      </c>
      <c r="AT350" s="104"/>
      <c r="AU350" s="104"/>
      <c r="AV350" s="104"/>
      <c r="AW350" s="104"/>
      <c r="AX350" s="104"/>
      <c r="AY350" s="104"/>
      <c r="AZ350" s="104"/>
      <c r="BA350" s="104"/>
    </row>
    <row r="351" spans="1:53" ht="15.75" customHeight="1" hidden="1">
      <c r="A351" s="85">
        <f>A350+1</f>
        <v>344</v>
      </c>
      <c r="B351" s="86" t="s">
        <v>411</v>
      </c>
      <c r="C351" s="51" t="s">
        <v>9</v>
      </c>
      <c r="D351" s="87" t="s">
        <v>46</v>
      </c>
      <c r="E351" s="87" t="s">
        <v>47</v>
      </c>
      <c r="F351" s="88" t="str">
        <f>IF(G351&lt;1942,"L",IF(G351&lt;1947,"SM",IF(G351&lt;1957,"M",IF(G351&gt;2002,"J",""))))</f>
        <v>L</v>
      </c>
      <c r="G351" s="87">
        <v>1935</v>
      </c>
      <c r="H351" s="89"/>
      <c r="I351" s="89">
        <f>IF(U351&lt;&gt;"",I$5-U351+1,"")</f>
      </c>
      <c r="J351" s="90"/>
      <c r="K351" s="91">
        <f>IF(V351&lt;&gt;"",(K$5-V351+1)*1.5,"")</f>
      </c>
      <c r="L351" s="92">
        <f>X351</f>
        <v>0</v>
      </c>
      <c r="M351" s="93">
        <f>Y351</f>
        <v>0</v>
      </c>
      <c r="N351" s="94">
        <f>AH351</f>
        <v>0</v>
      </c>
      <c r="O351" s="94">
        <f>AI351</f>
        <v>0</v>
      </c>
      <c r="P351" s="93">
        <f>SUM(H351:K351)</f>
        <v>0</v>
      </c>
      <c r="Q351" s="95">
        <f>SUM(H351:K351)+MAX(M351,O351)</f>
        <v>0</v>
      </c>
      <c r="R351" s="96">
        <f>Q351+MAX(S351,T351)</f>
        <v>0</v>
      </c>
      <c r="S351" s="97">
        <f>IF(L351&gt;0,3,0)</f>
        <v>0</v>
      </c>
      <c r="T351" s="97">
        <f>IF(P351&gt;0,3,0)</f>
        <v>0</v>
      </c>
      <c r="U351" s="90"/>
      <c r="V351" s="90"/>
      <c r="W351" s="98">
        <v>0</v>
      </c>
      <c r="X351" s="99">
        <f>IF(W351&gt;0,W$5-W351+1,0)</f>
        <v>0</v>
      </c>
      <c r="Y351" s="100">
        <f>X351*Y$5</f>
        <v>0</v>
      </c>
      <c r="Z351" s="101"/>
      <c r="AA351" s="99"/>
      <c r="AB351" s="90"/>
      <c r="AC351" s="99"/>
      <c r="AD351" s="110"/>
      <c r="AE351" s="99"/>
      <c r="AF351" s="99"/>
      <c r="AG351" s="102"/>
      <c r="AH351" s="103">
        <f>MAX(Z351:AG351)</f>
        <v>0</v>
      </c>
      <c r="AI351" s="100">
        <f>AH351*AI$5</f>
        <v>0</v>
      </c>
      <c r="AJ351" s="101"/>
      <c r="AK351" s="102">
        <f>AA351*AK$3</f>
        <v>0</v>
      </c>
      <c r="AL351" s="102">
        <f>AB351*AL$3</f>
        <v>0</v>
      </c>
      <c r="AM351" s="102">
        <f>AC351*AM$3</f>
        <v>0</v>
      </c>
      <c r="AN351" s="102">
        <f>AD351*AN$3</f>
        <v>0</v>
      </c>
      <c r="AO351" s="102">
        <f>AE351*AO$3</f>
        <v>0</v>
      </c>
      <c r="AP351" s="102">
        <f>AF351*AP$3</f>
        <v>0</v>
      </c>
      <c r="AQ351" s="102">
        <f>AG351*AQ$3</f>
        <v>0</v>
      </c>
      <c r="AR351" s="103">
        <f>MAX(AJ351:AQ351)</f>
        <v>0</v>
      </c>
      <c r="AS351" s="100">
        <f>AR351*AS$5</f>
        <v>0</v>
      </c>
      <c r="AT351" s="104"/>
      <c r="AU351" s="104"/>
      <c r="AV351" s="104"/>
      <c r="AW351" s="104"/>
      <c r="AX351" s="104"/>
      <c r="AY351" s="104"/>
      <c r="AZ351" s="104"/>
      <c r="BA351" s="104"/>
    </row>
    <row r="352" spans="1:53" ht="15.75" customHeight="1" hidden="1">
      <c r="A352" s="85">
        <f>A351+1</f>
        <v>345</v>
      </c>
      <c r="B352" s="127" t="s">
        <v>412</v>
      </c>
      <c r="C352" s="51" t="s">
        <v>133</v>
      </c>
      <c r="D352" s="50" t="s">
        <v>134</v>
      </c>
      <c r="E352" s="87" t="s">
        <v>47</v>
      </c>
      <c r="F352" s="88" t="str">
        <f>IF(G352&lt;1942,"L",IF(G352&lt;1947,"SM",IF(G352&lt;1957,"M",IF(G352&gt;2002,"J",""))))</f>
        <v>L</v>
      </c>
      <c r="G352" s="111"/>
      <c r="H352" s="89"/>
      <c r="I352" s="89">
        <f>IF(U352&lt;&gt;"",I$5-U352+1,"")</f>
      </c>
      <c r="J352" s="112"/>
      <c r="K352" s="91">
        <f>IF(V352&lt;&gt;"",(K$5-V352+1)*1.5,"")</f>
      </c>
      <c r="L352" s="92">
        <f>X352</f>
        <v>0</v>
      </c>
      <c r="M352" s="93">
        <f>Y352</f>
        <v>0</v>
      </c>
      <c r="N352" s="94">
        <f>AH352</f>
        <v>0</v>
      </c>
      <c r="O352" s="94">
        <f>AI352</f>
        <v>0</v>
      </c>
      <c r="P352" s="93">
        <f>SUM(H352:K352)</f>
        <v>0</v>
      </c>
      <c r="Q352" s="95">
        <f>SUM(H352:K352)+MAX(M352,O352)</f>
        <v>0</v>
      </c>
      <c r="R352" s="96">
        <f>Q352+MAX(S352,T352)</f>
        <v>0</v>
      </c>
      <c r="S352" s="97">
        <f>IF(L352&gt;0,3,0)</f>
        <v>0</v>
      </c>
      <c r="T352" s="97">
        <f>IF(P352&gt;0,3,0)</f>
        <v>0</v>
      </c>
      <c r="U352" s="90"/>
      <c r="V352" s="90"/>
      <c r="W352" s="98">
        <v>0</v>
      </c>
      <c r="X352" s="99"/>
      <c r="Y352" s="100">
        <f>X352*Y$5</f>
        <v>0</v>
      </c>
      <c r="Z352" s="101"/>
      <c r="AA352" s="99"/>
      <c r="AB352" s="90"/>
      <c r="AC352" s="99"/>
      <c r="AD352" s="110"/>
      <c r="AE352" s="99"/>
      <c r="AF352" s="99"/>
      <c r="AG352" s="102"/>
      <c r="AH352" s="103">
        <f>MAX(Z352:AG352)</f>
        <v>0</v>
      </c>
      <c r="AI352" s="100">
        <f>AH352*AI$5</f>
        <v>0</v>
      </c>
      <c r="AJ352" s="101"/>
      <c r="AK352" s="102">
        <f>AA352*AK$3</f>
        <v>0</v>
      </c>
      <c r="AL352" s="102">
        <f>AB352*AL$3</f>
        <v>0</v>
      </c>
      <c r="AM352" s="102">
        <f>AC352*AM$3</f>
        <v>0</v>
      </c>
      <c r="AN352" s="102">
        <f>AD352*AN$3</f>
        <v>0</v>
      </c>
      <c r="AO352" s="102">
        <f>AE352*AO$3</f>
        <v>0</v>
      </c>
      <c r="AP352" s="102">
        <f>AF352*AP$3</f>
        <v>0</v>
      </c>
      <c r="AQ352" s="102">
        <f>AG352*AQ$3</f>
        <v>0</v>
      </c>
      <c r="AR352" s="103">
        <f>MAX(AJ352:AQ352)</f>
        <v>0</v>
      </c>
      <c r="AS352" s="100">
        <f>AR352*AS$5</f>
        <v>0</v>
      </c>
      <c r="AT352" s="104"/>
      <c r="AU352" s="104"/>
      <c r="AV352" s="104"/>
      <c r="AW352" s="104"/>
      <c r="AX352" s="104"/>
      <c r="AY352" s="104"/>
      <c r="AZ352" s="104"/>
      <c r="BA352" s="104"/>
    </row>
    <row r="353" spans="1:53" ht="15.75" customHeight="1" hidden="1">
      <c r="A353" s="85">
        <f>A352+1</f>
        <v>346</v>
      </c>
      <c r="B353" s="86" t="s">
        <v>413</v>
      </c>
      <c r="C353" s="51" t="s">
        <v>56</v>
      </c>
      <c r="D353" s="87" t="s">
        <v>46</v>
      </c>
      <c r="E353" s="87" t="s">
        <v>47</v>
      </c>
      <c r="F353" s="88" t="str">
        <f>IF(G353&lt;1942,"L",IF(G353&lt;1947,"SM",IF(G353&lt;1957,"M",IF(G353&gt;2002,"J",""))))</f>
        <v>M</v>
      </c>
      <c r="G353" s="87">
        <v>1953</v>
      </c>
      <c r="H353" s="89"/>
      <c r="I353" s="89">
        <f>IF(U353&lt;&gt;"",I$5-U353+1,"")</f>
      </c>
      <c r="J353" s="90"/>
      <c r="K353" s="91">
        <f>IF(V353&lt;&gt;"",(K$5-V353+1)*1.5,"")</f>
      </c>
      <c r="L353" s="92">
        <f>X353</f>
        <v>0</v>
      </c>
      <c r="M353" s="93">
        <f>Y353</f>
        <v>0</v>
      </c>
      <c r="N353" s="94">
        <f>AH353</f>
        <v>0</v>
      </c>
      <c r="O353" s="94">
        <f>AI353</f>
        <v>0</v>
      </c>
      <c r="P353" s="93">
        <f>SUM(H353:K353)</f>
        <v>0</v>
      </c>
      <c r="Q353" s="95">
        <f>SUM(H353:K353)+MAX(M353,O353)</f>
        <v>0</v>
      </c>
      <c r="R353" s="96">
        <f>Q353+MAX(S353,T353)</f>
        <v>0</v>
      </c>
      <c r="S353" s="97">
        <f>IF(L353&gt;0,3,0)</f>
        <v>0</v>
      </c>
      <c r="T353" s="97">
        <f>IF(P353&gt;0,3,0)</f>
        <v>0</v>
      </c>
      <c r="U353" s="90"/>
      <c r="V353" s="90"/>
      <c r="W353" s="98">
        <v>0</v>
      </c>
      <c r="X353" s="99"/>
      <c r="Y353" s="100">
        <f>X353*Y$5</f>
        <v>0</v>
      </c>
      <c r="Z353" s="101"/>
      <c r="AA353" s="99"/>
      <c r="AB353" s="90"/>
      <c r="AC353" s="99"/>
      <c r="AD353" s="110"/>
      <c r="AE353" s="99"/>
      <c r="AF353" s="99"/>
      <c r="AG353" s="102"/>
      <c r="AH353" s="103">
        <f>MAX(Z353:AG353)</f>
        <v>0</v>
      </c>
      <c r="AI353" s="100">
        <f>AH353*AI$5</f>
        <v>0</v>
      </c>
      <c r="AJ353" s="101"/>
      <c r="AK353" s="102">
        <f>AA353*AK$3</f>
        <v>0</v>
      </c>
      <c r="AL353" s="102">
        <f>AB353*AL$3</f>
        <v>0</v>
      </c>
      <c r="AM353" s="102">
        <f>AC353*AM$3</f>
        <v>0</v>
      </c>
      <c r="AN353" s="102">
        <f>AD353*AN$3</f>
        <v>0</v>
      </c>
      <c r="AO353" s="102">
        <f>AE353*AO$3</f>
        <v>0</v>
      </c>
      <c r="AP353" s="102">
        <f>AF353*AP$3</f>
        <v>0</v>
      </c>
      <c r="AQ353" s="102">
        <f>AG353*AQ$3</f>
        <v>0</v>
      </c>
      <c r="AR353" s="103">
        <f>MAX(AJ353:AQ353)</f>
        <v>0</v>
      </c>
      <c r="AS353" s="100">
        <f>AR353*AS$5</f>
        <v>0</v>
      </c>
      <c r="AT353" s="104"/>
      <c r="AU353" s="104"/>
      <c r="AV353" s="104"/>
      <c r="AW353" s="104"/>
      <c r="AX353" s="104"/>
      <c r="AY353" s="104"/>
      <c r="AZ353" s="104"/>
      <c r="BA353" s="104"/>
    </row>
    <row r="354" spans="1:53" ht="15.75" customHeight="1" hidden="1">
      <c r="A354" s="85">
        <f>A353+1</f>
        <v>347</v>
      </c>
      <c r="B354" s="105" t="s">
        <v>414</v>
      </c>
      <c r="C354" s="51" t="s">
        <v>52</v>
      </c>
      <c r="D354" s="87" t="s">
        <v>46</v>
      </c>
      <c r="E354" s="87" t="s">
        <v>47</v>
      </c>
      <c r="F354" s="88">
        <f>IF(G354&lt;1942,"L",IF(G354&lt;1947,"SM",IF(G354&lt;1957,"M",IF(G354&gt;2002,"J",""))))</f>
      </c>
      <c r="G354" s="87">
        <v>1996</v>
      </c>
      <c r="H354" s="89"/>
      <c r="I354" s="89">
        <f>IF(U354&lt;&gt;"",I$5-U354+1,"")</f>
      </c>
      <c r="J354" s="99"/>
      <c r="K354" s="91">
        <f>IF(V354&lt;&gt;"",(K$5-V354+1)*1.5,"")</f>
      </c>
      <c r="L354" s="92">
        <f>X354</f>
        <v>0</v>
      </c>
      <c r="M354" s="93">
        <f>Y354</f>
        <v>0</v>
      </c>
      <c r="N354" s="94">
        <f>AH354</f>
        <v>0</v>
      </c>
      <c r="O354" s="94">
        <f>AI354</f>
        <v>0</v>
      </c>
      <c r="P354" s="93">
        <f>SUM(H354:K354)</f>
        <v>0</v>
      </c>
      <c r="Q354" s="95">
        <f>SUM(H354:K354)+MAX(M354,O354)</f>
        <v>0</v>
      </c>
      <c r="R354" s="96">
        <f>Q354+MAX(S354,T354)</f>
        <v>0</v>
      </c>
      <c r="S354" s="97">
        <f>IF(L354&gt;0,3,0)</f>
        <v>0</v>
      </c>
      <c r="T354" s="97">
        <f>IF(P354&gt;0,3,0)</f>
        <v>0</v>
      </c>
      <c r="U354" s="90"/>
      <c r="V354" s="90"/>
      <c r="W354" s="98">
        <v>0</v>
      </c>
      <c r="X354" s="99"/>
      <c r="Y354" s="100">
        <f>X354*Y$5</f>
        <v>0</v>
      </c>
      <c r="Z354" s="101"/>
      <c r="AA354" s="99"/>
      <c r="AB354" s="90"/>
      <c r="AC354" s="99"/>
      <c r="AD354" s="110"/>
      <c r="AE354" s="99"/>
      <c r="AF354" s="99"/>
      <c r="AG354" s="102"/>
      <c r="AH354" s="103">
        <f>MAX(Z354:AG354)</f>
        <v>0</v>
      </c>
      <c r="AI354" s="100">
        <f>AH354*AI$5</f>
        <v>0</v>
      </c>
      <c r="AJ354" s="101"/>
      <c r="AK354" s="102">
        <f>AA354*AK$3</f>
        <v>0</v>
      </c>
      <c r="AL354" s="102">
        <f>AB354*AL$3</f>
        <v>0</v>
      </c>
      <c r="AM354" s="102">
        <f>AC354*AM$3</f>
        <v>0</v>
      </c>
      <c r="AN354" s="102">
        <f>AD354*AN$3</f>
        <v>0</v>
      </c>
      <c r="AO354" s="102">
        <f>AE354*AO$3</f>
        <v>0</v>
      </c>
      <c r="AP354" s="102">
        <f>AF354*AP$3</f>
        <v>0</v>
      </c>
      <c r="AQ354" s="102">
        <f>AG354*AQ$3</f>
        <v>0</v>
      </c>
      <c r="AR354" s="103">
        <f>MAX(AJ354:AQ354)</f>
        <v>0</v>
      </c>
      <c r="AS354" s="100">
        <f>AR354*AS$5</f>
        <v>0</v>
      </c>
      <c r="AT354" s="104"/>
      <c r="AU354" s="104"/>
      <c r="AV354" s="104"/>
      <c r="AW354" s="104"/>
      <c r="AX354" s="104"/>
      <c r="AY354" s="104"/>
      <c r="AZ354" s="104"/>
      <c r="BA354" s="104"/>
    </row>
    <row r="355" spans="1:53" ht="15.75" customHeight="1" hidden="1">
      <c r="A355" s="85">
        <f>A354+1</f>
        <v>348</v>
      </c>
      <c r="B355" s="105" t="s">
        <v>415</v>
      </c>
      <c r="C355" s="51" t="s">
        <v>50</v>
      </c>
      <c r="D355" s="87" t="s">
        <v>46</v>
      </c>
      <c r="E355" s="111" t="s">
        <v>47</v>
      </c>
      <c r="F355" s="88">
        <f>IF(G355&lt;1942,"L",IF(G355&lt;1947,"SM",IF(G355&lt;1957,"M",IF(G355&gt;2002,"J",""))))</f>
      </c>
      <c r="G355" s="111">
        <v>1970</v>
      </c>
      <c r="H355" s="89"/>
      <c r="I355" s="89">
        <f>IF(U355&lt;&gt;"",I$5-U355+1,"")</f>
      </c>
      <c r="J355" s="112"/>
      <c r="K355" s="91">
        <f>IF(V355&lt;&gt;"",(K$5-V355+1)*1.5,"")</f>
      </c>
      <c r="L355" s="92">
        <f>X355</f>
        <v>0</v>
      </c>
      <c r="M355" s="93">
        <f>Y355</f>
        <v>0</v>
      </c>
      <c r="N355" s="94">
        <f>AH355</f>
        <v>0</v>
      </c>
      <c r="O355" s="94">
        <f>AI355</f>
        <v>0</v>
      </c>
      <c r="P355" s="93">
        <f>SUM(H355:K355)</f>
        <v>0</v>
      </c>
      <c r="Q355" s="95">
        <f>SUM(H355:K355)+MAX(M355,O355)</f>
        <v>0</v>
      </c>
      <c r="R355" s="96">
        <f>Q355+MAX(S355,T355)</f>
        <v>0</v>
      </c>
      <c r="S355" s="97">
        <f>IF(L355&gt;0,3,0)</f>
        <v>0</v>
      </c>
      <c r="T355" s="97">
        <f>IF(P355&gt;0,3,0)</f>
        <v>0</v>
      </c>
      <c r="U355" s="90"/>
      <c r="V355" s="90"/>
      <c r="W355" s="98">
        <v>0</v>
      </c>
      <c r="X355" s="99">
        <f>IF(W355&gt;0,W$5-W355+1,0)</f>
        <v>0</v>
      </c>
      <c r="Y355" s="100">
        <f>X355*Y$5</f>
        <v>0</v>
      </c>
      <c r="Z355" s="101"/>
      <c r="AA355" s="99"/>
      <c r="AB355" s="112"/>
      <c r="AC355" s="129"/>
      <c r="AD355" s="110"/>
      <c r="AE355" s="129"/>
      <c r="AF355" s="129"/>
      <c r="AG355" s="102"/>
      <c r="AH355" s="103">
        <f>MAX(Z355:AG355)</f>
        <v>0</v>
      </c>
      <c r="AI355" s="100">
        <f>AH355*AI$5</f>
        <v>0</v>
      </c>
      <c r="AJ355" s="101"/>
      <c r="AK355" s="102">
        <f>AA355*AK$3</f>
        <v>0</v>
      </c>
      <c r="AL355" s="102">
        <f>AB355*AL$3</f>
        <v>0</v>
      </c>
      <c r="AM355" s="102">
        <f>AC355*AM$3</f>
        <v>0</v>
      </c>
      <c r="AN355" s="102">
        <f>AD355*AN$3</f>
        <v>0</v>
      </c>
      <c r="AO355" s="102">
        <f>AE355*AO$3</f>
        <v>0</v>
      </c>
      <c r="AP355" s="102">
        <f>AF355*AP$3</f>
        <v>0</v>
      </c>
      <c r="AQ355" s="102">
        <f>AG355*AQ$3</f>
        <v>0</v>
      </c>
      <c r="AR355" s="103">
        <f>MAX(AJ355:AQ355)</f>
        <v>0</v>
      </c>
      <c r="AS355" s="100">
        <f>AR355*AS$5</f>
        <v>0</v>
      </c>
      <c r="AT355" s="104"/>
      <c r="AU355" s="104"/>
      <c r="AV355" s="104"/>
      <c r="AW355" s="104"/>
      <c r="AX355" s="104"/>
      <c r="AY355" s="104"/>
      <c r="AZ355" s="104"/>
      <c r="BA355" s="104"/>
    </row>
    <row r="356" spans="1:53" ht="15.75" customHeight="1" hidden="1">
      <c r="A356" s="85">
        <f>A355+1</f>
        <v>349</v>
      </c>
      <c r="B356" s="105" t="s">
        <v>416</v>
      </c>
      <c r="C356" s="51" t="s">
        <v>194</v>
      </c>
      <c r="D356" s="87" t="s">
        <v>46</v>
      </c>
      <c r="E356" s="111" t="s">
        <v>47</v>
      </c>
      <c r="F356" s="88">
        <f>IF(G356&lt;1942,"L",IF(G356&lt;1947,"SM",IF(G356&lt;1957,"M",IF(G356&gt;2002,"J",""))))</f>
      </c>
      <c r="G356" s="111">
        <v>1961</v>
      </c>
      <c r="H356" s="89"/>
      <c r="I356" s="89">
        <f>IF(U356&lt;&gt;"",I$5-U356+1,"")</f>
      </c>
      <c r="J356" s="112"/>
      <c r="K356" s="91">
        <f>IF(V356&lt;&gt;"",(K$5-V356+1)*1.5,"")</f>
      </c>
      <c r="L356" s="92">
        <f>X356</f>
        <v>0</v>
      </c>
      <c r="M356" s="93">
        <f>Y356</f>
        <v>0</v>
      </c>
      <c r="N356" s="94">
        <f>AH356</f>
        <v>0</v>
      </c>
      <c r="O356" s="94">
        <f>AI356</f>
        <v>0</v>
      </c>
      <c r="P356" s="93">
        <f>SUM(H356:K356)</f>
        <v>0</v>
      </c>
      <c r="Q356" s="95">
        <f>SUM(H356:K356)+MAX(M356,O356)</f>
        <v>0</v>
      </c>
      <c r="R356" s="96">
        <f>Q356+MAX(S356,T356)</f>
        <v>0</v>
      </c>
      <c r="S356" s="97">
        <f>IF(L356&gt;0,3,0)</f>
        <v>0</v>
      </c>
      <c r="T356" s="97">
        <f>IF(P356&gt;0,3,0)</f>
        <v>0</v>
      </c>
      <c r="U356" s="90"/>
      <c r="V356" s="112"/>
      <c r="W356" s="98">
        <v>0</v>
      </c>
      <c r="X356" s="99"/>
      <c r="Y356" s="100">
        <f>X356*Y$5</f>
        <v>0</v>
      </c>
      <c r="Z356" s="101"/>
      <c r="AA356" s="119"/>
      <c r="AB356" s="112"/>
      <c r="AC356" s="119"/>
      <c r="AD356" s="110"/>
      <c r="AE356" s="119"/>
      <c r="AF356" s="119"/>
      <c r="AG356" s="102"/>
      <c r="AH356" s="103">
        <f>MAX(Z356:AG356)</f>
        <v>0</v>
      </c>
      <c r="AI356" s="100">
        <f>AH356*AI$5</f>
        <v>0</v>
      </c>
      <c r="AJ356" s="101"/>
      <c r="AK356" s="102">
        <f>AA356*AK$3</f>
        <v>0</v>
      </c>
      <c r="AL356" s="102">
        <f>AB356*AL$3</f>
        <v>0</v>
      </c>
      <c r="AM356" s="102">
        <f>AC356*AM$3</f>
        <v>0</v>
      </c>
      <c r="AN356" s="102">
        <f>AD356*AN$3</f>
        <v>0</v>
      </c>
      <c r="AO356" s="102">
        <f>AE356*AO$3</f>
        <v>0</v>
      </c>
      <c r="AP356" s="102">
        <f>AF356*AP$3</f>
        <v>0</v>
      </c>
      <c r="AQ356" s="102">
        <f>AG356*AQ$3</f>
        <v>0</v>
      </c>
      <c r="AR356" s="103">
        <f>MAX(AJ356:AQ356)</f>
        <v>0</v>
      </c>
      <c r="AS356" s="100">
        <f>AR356*AS$5</f>
        <v>0</v>
      </c>
      <c r="AT356" s="104"/>
      <c r="AU356" s="104"/>
      <c r="AV356" s="104"/>
      <c r="AW356" s="104"/>
      <c r="AX356" s="104"/>
      <c r="AY356" s="104"/>
      <c r="AZ356" s="104"/>
      <c r="BA356" s="104"/>
    </row>
    <row r="357" spans="1:53" ht="15.75" customHeight="1" hidden="1">
      <c r="A357" s="85">
        <f>A356+1</f>
        <v>350</v>
      </c>
      <c r="B357" s="121" t="s">
        <v>417</v>
      </c>
      <c r="C357" s="51" t="s">
        <v>65</v>
      </c>
      <c r="D357" s="87" t="s">
        <v>46</v>
      </c>
      <c r="E357" s="50" t="s">
        <v>74</v>
      </c>
      <c r="F357" s="88">
        <f>IF(G357&lt;1942,"L",IF(G357&lt;1947,"SM",IF(G357&lt;1957,"M",IF(G357&gt;2002,"J",""))))</f>
      </c>
      <c r="G357" s="123">
        <v>1966</v>
      </c>
      <c r="H357" s="89"/>
      <c r="I357" s="89">
        <f>IF(U357&lt;&gt;"",I$5-U357+1,"")</f>
      </c>
      <c r="J357" s="99"/>
      <c r="K357" s="91">
        <f>IF(V357&lt;&gt;"",(K$5-V357+1)*1.5,"")</f>
      </c>
      <c r="L357" s="92">
        <f>X357</f>
        <v>0</v>
      </c>
      <c r="M357" s="93">
        <f>Y357</f>
        <v>0</v>
      </c>
      <c r="N357" s="94">
        <f>AH357</f>
        <v>0</v>
      </c>
      <c r="O357" s="94">
        <f>AI357</f>
        <v>0</v>
      </c>
      <c r="P357" s="93">
        <f>SUM(H357:K357)</f>
        <v>0</v>
      </c>
      <c r="Q357" s="95">
        <f>SUM(H357:K357)+MAX(M357,O357)</f>
        <v>0</v>
      </c>
      <c r="R357" s="96">
        <f>Q357+MAX(S357,T357)</f>
        <v>0</v>
      </c>
      <c r="S357" s="97">
        <f>IF(L357&gt;0,3,0)</f>
        <v>0</v>
      </c>
      <c r="T357" s="97">
        <f>IF(P357&gt;0,3,0)</f>
        <v>0</v>
      </c>
      <c r="U357" s="90"/>
      <c r="V357" s="90"/>
      <c r="W357" s="98">
        <v>0</v>
      </c>
      <c r="X357" s="99"/>
      <c r="Y357" s="100">
        <f>X357*Y$5</f>
        <v>0</v>
      </c>
      <c r="Z357" s="101"/>
      <c r="AA357" s="99"/>
      <c r="AB357" s="99"/>
      <c r="AC357" s="99"/>
      <c r="AD357" s="110"/>
      <c r="AE357" s="99"/>
      <c r="AF357" s="99"/>
      <c r="AG357" s="102"/>
      <c r="AH357" s="103">
        <f>MAX(Z357:AG357)</f>
        <v>0</v>
      </c>
      <c r="AI357" s="100">
        <f>AH357*AI$5</f>
        <v>0</v>
      </c>
      <c r="AJ357" s="101"/>
      <c r="AK357" s="102">
        <f>AA357*AK$3</f>
        <v>0</v>
      </c>
      <c r="AL357" s="102">
        <f>AB357*AL$3</f>
        <v>0</v>
      </c>
      <c r="AM357" s="102">
        <f>AC357*AM$3</f>
        <v>0</v>
      </c>
      <c r="AN357" s="102">
        <f>AD357*AN$3</f>
        <v>0</v>
      </c>
      <c r="AO357" s="102">
        <f>AE357*AO$3</f>
        <v>0</v>
      </c>
      <c r="AP357" s="102">
        <f>AF357*AP$3</f>
        <v>0</v>
      </c>
      <c r="AQ357" s="102">
        <f>AG357*AQ$3</f>
        <v>0</v>
      </c>
      <c r="AR357" s="103">
        <f>MAX(AJ357:AQ357)</f>
        <v>0</v>
      </c>
      <c r="AS357" s="100">
        <f>AR357*AS$5</f>
        <v>0</v>
      </c>
      <c r="AT357" s="104"/>
      <c r="AU357" s="104"/>
      <c r="AV357" s="104"/>
      <c r="AW357" s="104"/>
      <c r="AX357" s="104"/>
      <c r="AY357" s="104"/>
      <c r="AZ357" s="104"/>
      <c r="BA357" s="104"/>
    </row>
    <row r="358" spans="1:53" ht="15.75" customHeight="1" hidden="1">
      <c r="A358" s="85">
        <f>A357+1</f>
        <v>351</v>
      </c>
      <c r="B358" s="121" t="s">
        <v>418</v>
      </c>
      <c r="C358" s="51"/>
      <c r="D358" s="87" t="s">
        <v>46</v>
      </c>
      <c r="E358" s="50" t="s">
        <v>74</v>
      </c>
      <c r="F358" s="88">
        <f>IF(G358&lt;1942,"L",IF(G358&lt;1947,"SM",IF(G358&lt;1957,"M",IF(G358&gt;2002,"J",""))))</f>
      </c>
      <c r="G358" s="123">
        <v>1964</v>
      </c>
      <c r="H358" s="89"/>
      <c r="I358" s="89">
        <f>IF(U358&lt;&gt;"",I$5-U358+1,"")</f>
      </c>
      <c r="J358" s="99"/>
      <c r="K358" s="91">
        <f>IF(V358&lt;&gt;"",(K$5-V358+1)*1.5,"")</f>
      </c>
      <c r="L358" s="92">
        <f>X358</f>
        <v>0</v>
      </c>
      <c r="M358" s="93">
        <f>Y358</f>
        <v>0</v>
      </c>
      <c r="N358" s="94">
        <f>AH358</f>
        <v>0</v>
      </c>
      <c r="O358" s="94">
        <f>AI358</f>
        <v>0</v>
      </c>
      <c r="P358" s="93">
        <f>SUM(H358:K358)</f>
        <v>0</v>
      </c>
      <c r="Q358" s="95">
        <f>SUM(H358:K358)+MAX(M358,O358)</f>
        <v>0</v>
      </c>
      <c r="R358" s="96">
        <f>Q358+MAX(S358,T358)</f>
        <v>0</v>
      </c>
      <c r="S358" s="97">
        <f>IF(L358&gt;0,3,0)</f>
        <v>0</v>
      </c>
      <c r="T358" s="97">
        <f>IF(P358&gt;0,3,0)</f>
        <v>0</v>
      </c>
      <c r="U358" s="90"/>
      <c r="V358" s="90"/>
      <c r="W358" s="98">
        <v>0</v>
      </c>
      <c r="X358" s="99"/>
      <c r="Y358" s="100">
        <f>X358*Y$5</f>
        <v>0</v>
      </c>
      <c r="Z358" s="101"/>
      <c r="AA358" s="99"/>
      <c r="AB358" s="99"/>
      <c r="AC358" s="99"/>
      <c r="AD358" s="110"/>
      <c r="AE358" s="99"/>
      <c r="AF358" s="99"/>
      <c r="AG358" s="102"/>
      <c r="AH358" s="103">
        <f>MAX(Z358:AG358)</f>
        <v>0</v>
      </c>
      <c r="AI358" s="100">
        <f>AH358*AI$5</f>
        <v>0</v>
      </c>
      <c r="AJ358" s="101"/>
      <c r="AK358" s="102">
        <f>AA358*AK$3</f>
        <v>0</v>
      </c>
      <c r="AL358" s="102">
        <f>AB358*AL$3</f>
        <v>0</v>
      </c>
      <c r="AM358" s="102">
        <f>AC358*AM$3</f>
        <v>0</v>
      </c>
      <c r="AN358" s="102">
        <f>AD358*AN$3</f>
        <v>0</v>
      </c>
      <c r="AO358" s="102">
        <f>AE358*AO$3</f>
        <v>0</v>
      </c>
      <c r="AP358" s="102">
        <f>AF358*AP$3</f>
        <v>0</v>
      </c>
      <c r="AQ358" s="102">
        <f>AG358*AQ$3</f>
        <v>0</v>
      </c>
      <c r="AR358" s="103">
        <f>MAX(AJ358:AQ358)</f>
        <v>0</v>
      </c>
      <c r="AS358" s="100">
        <f>AR358*AS$5</f>
        <v>0</v>
      </c>
      <c r="AT358" s="104"/>
      <c r="AU358" s="104"/>
      <c r="AV358" s="104"/>
      <c r="AW358" s="104"/>
      <c r="AX358" s="104"/>
      <c r="AY358" s="104"/>
      <c r="AZ358" s="104"/>
      <c r="BA358" s="104"/>
    </row>
    <row r="359" spans="1:53" ht="15.75" customHeight="1" hidden="1">
      <c r="A359" s="85">
        <f>A358+1</f>
        <v>352</v>
      </c>
      <c r="B359" s="86" t="s">
        <v>419</v>
      </c>
      <c r="C359" s="51" t="s">
        <v>58</v>
      </c>
      <c r="D359" s="87" t="s">
        <v>46</v>
      </c>
      <c r="E359" s="87" t="s">
        <v>47</v>
      </c>
      <c r="F359" s="88" t="str">
        <f>IF(G359&lt;1942,"L",IF(G359&lt;1947,"SM",IF(G359&lt;1957,"M",IF(G359&gt;2002,"J",""))))</f>
        <v>M</v>
      </c>
      <c r="G359" s="87">
        <v>1955</v>
      </c>
      <c r="H359" s="89"/>
      <c r="I359" s="89">
        <f>IF(U359&lt;&gt;"",I$5-U359+1,"")</f>
      </c>
      <c r="J359" s="90"/>
      <c r="K359" s="91">
        <f>IF(V359&lt;&gt;"",(K$5-V359+1)*1.5,"")</f>
      </c>
      <c r="L359" s="92">
        <f>X359</f>
        <v>0</v>
      </c>
      <c r="M359" s="93">
        <f>Y359</f>
        <v>0</v>
      </c>
      <c r="N359" s="94">
        <f>AH359</f>
        <v>0</v>
      </c>
      <c r="O359" s="94">
        <f>AI359</f>
        <v>0</v>
      </c>
      <c r="P359" s="93">
        <f>SUM(H359:K359)</f>
        <v>0</v>
      </c>
      <c r="Q359" s="95">
        <f>SUM(H359:K359)+MAX(M359,O359)</f>
        <v>0</v>
      </c>
      <c r="R359" s="96">
        <f>Q359+MAX(S359,T359)</f>
        <v>0</v>
      </c>
      <c r="S359" s="97">
        <f>IF(L359&gt;0,3,0)</f>
        <v>0</v>
      </c>
      <c r="T359" s="97">
        <f>IF(P359&gt;0,3,0)</f>
        <v>0</v>
      </c>
      <c r="U359" s="90"/>
      <c r="V359" s="90"/>
      <c r="W359" s="98">
        <v>0</v>
      </c>
      <c r="X359" s="99"/>
      <c r="Y359" s="100">
        <f>X359*Y$5</f>
        <v>0</v>
      </c>
      <c r="Z359" s="101"/>
      <c r="AA359" s="99"/>
      <c r="AB359" s="90"/>
      <c r="AC359" s="99"/>
      <c r="AD359" s="110"/>
      <c r="AE359" s="99"/>
      <c r="AF359" s="99"/>
      <c r="AG359" s="102"/>
      <c r="AH359" s="103">
        <f>MAX(Z359:AG359)</f>
        <v>0</v>
      </c>
      <c r="AI359" s="100">
        <f>AH359*AI$5</f>
        <v>0</v>
      </c>
      <c r="AJ359" s="101"/>
      <c r="AK359" s="102">
        <f>AA359*AK$3</f>
        <v>0</v>
      </c>
      <c r="AL359" s="102">
        <f>AB359*AL$3</f>
        <v>0</v>
      </c>
      <c r="AM359" s="102">
        <f>AC359*AM$3</f>
        <v>0</v>
      </c>
      <c r="AN359" s="102">
        <f>AD359*AN$3</f>
        <v>0</v>
      </c>
      <c r="AO359" s="102">
        <f>AE359*AO$3</f>
        <v>0</v>
      </c>
      <c r="AP359" s="102">
        <f>AF359*AP$3</f>
        <v>0</v>
      </c>
      <c r="AQ359" s="102">
        <f>AG359*AQ$3</f>
        <v>0</v>
      </c>
      <c r="AR359" s="103">
        <f>MAX(AJ359:AQ359)</f>
        <v>0</v>
      </c>
      <c r="AS359" s="100">
        <f>AR359*AS$5</f>
        <v>0</v>
      </c>
      <c r="AT359" s="104"/>
      <c r="AU359" s="104"/>
      <c r="AV359" s="104"/>
      <c r="AW359" s="104"/>
      <c r="AX359" s="104"/>
      <c r="AY359" s="104"/>
      <c r="AZ359" s="104"/>
      <c r="BA359" s="104"/>
    </row>
    <row r="360" spans="1:53" ht="15.75" customHeight="1" hidden="1">
      <c r="A360" s="85">
        <f>A359+1</f>
        <v>353</v>
      </c>
      <c r="B360" s="86" t="s">
        <v>420</v>
      </c>
      <c r="C360" s="51" t="s">
        <v>56</v>
      </c>
      <c r="D360" s="87" t="s">
        <v>46</v>
      </c>
      <c r="E360" s="87" t="s">
        <v>47</v>
      </c>
      <c r="F360" s="88">
        <f>IF(G360&lt;1942,"L",IF(G360&lt;1947,"SM",IF(G360&lt;1957,"M",IF(G360&gt;2002,"J",""))))</f>
      </c>
      <c r="G360" s="111">
        <v>1964</v>
      </c>
      <c r="H360" s="89"/>
      <c r="I360" s="89">
        <f>IF(U360&lt;&gt;"",I$5-U360+1,"")</f>
      </c>
      <c r="J360" s="112"/>
      <c r="K360" s="91">
        <f>IF(V360&lt;&gt;"",(K$5-V360+1)*1.5,"")</f>
      </c>
      <c r="L360" s="92">
        <f>X360</f>
        <v>0</v>
      </c>
      <c r="M360" s="93">
        <f>Y360</f>
        <v>0</v>
      </c>
      <c r="N360" s="94">
        <f>AH360</f>
        <v>0</v>
      </c>
      <c r="O360" s="94">
        <f>AI360</f>
        <v>0</v>
      </c>
      <c r="P360" s="93">
        <f>SUM(H360:K360)</f>
        <v>0</v>
      </c>
      <c r="Q360" s="95">
        <f>SUM(H360:K360)+MAX(M360,O360)</f>
        <v>0</v>
      </c>
      <c r="R360" s="96">
        <f>Q360+MAX(S360,T360)</f>
        <v>0</v>
      </c>
      <c r="S360" s="97">
        <f>IF(L360&gt;0,3,0)</f>
        <v>0</v>
      </c>
      <c r="T360" s="97">
        <f>IF(P360&gt;0,3,0)</f>
        <v>0</v>
      </c>
      <c r="U360" s="90"/>
      <c r="V360" s="90"/>
      <c r="W360" s="98">
        <v>0</v>
      </c>
      <c r="X360" s="99">
        <f>IF(W360&gt;0,W$5-W360+1,0)</f>
        <v>0</v>
      </c>
      <c r="Y360" s="100">
        <f>X360*Y$5</f>
        <v>0</v>
      </c>
      <c r="Z360" s="101"/>
      <c r="AA360" s="99"/>
      <c r="AB360" s="90"/>
      <c r="AC360" s="99"/>
      <c r="AD360" s="99"/>
      <c r="AE360" s="99"/>
      <c r="AF360" s="99"/>
      <c r="AG360" s="102"/>
      <c r="AH360" s="103">
        <f>MAX(Z360:AG360)</f>
        <v>0</v>
      </c>
      <c r="AI360" s="100">
        <f>AH360*AI$5</f>
        <v>0</v>
      </c>
      <c r="AJ360" s="101"/>
      <c r="AK360" s="102">
        <f>AA360*AK$3</f>
        <v>0</v>
      </c>
      <c r="AL360" s="102">
        <f>AB360*AL$3</f>
        <v>0</v>
      </c>
      <c r="AM360" s="102">
        <f>AC360*AM$3</f>
        <v>0</v>
      </c>
      <c r="AN360" s="102">
        <f>AD360*AN$3</f>
        <v>0</v>
      </c>
      <c r="AO360" s="102">
        <f>AE360*AO$3</f>
        <v>0</v>
      </c>
      <c r="AP360" s="102">
        <f>AF360*AP$3</f>
        <v>0</v>
      </c>
      <c r="AQ360" s="102">
        <f>AG360*AQ$3</f>
        <v>0</v>
      </c>
      <c r="AR360" s="103">
        <f>MAX(AJ360:AQ360)</f>
        <v>0</v>
      </c>
      <c r="AS360" s="100">
        <f>AR360*AS$5</f>
        <v>0</v>
      </c>
      <c r="AT360" s="104"/>
      <c r="AU360" s="104"/>
      <c r="AV360" s="104"/>
      <c r="AW360" s="104"/>
      <c r="AX360" s="104"/>
      <c r="AY360" s="104"/>
      <c r="AZ360" s="104"/>
      <c r="BA360" s="104"/>
    </row>
    <row r="361" spans="1:53" ht="15.75" customHeight="1" hidden="1">
      <c r="A361" s="85">
        <f>A360+1</f>
        <v>354</v>
      </c>
      <c r="B361" s="86" t="s">
        <v>421</v>
      </c>
      <c r="C361" s="51" t="s">
        <v>71</v>
      </c>
      <c r="D361" s="87" t="s">
        <v>46</v>
      </c>
      <c r="E361" s="87" t="s">
        <v>47</v>
      </c>
      <c r="F361" s="88">
        <f>IF(G361&lt;1943,"L",IF(G361&lt;1948,"SM",IF(G361&lt;1958,"M",IF(G361&gt;2003,"J",""))))</f>
      </c>
      <c r="G361" s="87">
        <v>1963</v>
      </c>
      <c r="H361" s="89"/>
      <c r="I361" s="89">
        <f>IF(U361&lt;&gt;"",I$5-U361+1,"")</f>
      </c>
      <c r="J361" s="90"/>
      <c r="K361" s="91">
        <f>IF(V361&lt;&gt;"",(K$5-V361+1)*1.5,"")</f>
      </c>
      <c r="L361" s="92">
        <f>X361</f>
        <v>0</v>
      </c>
      <c r="M361" s="93">
        <f>Y361</f>
        <v>0</v>
      </c>
      <c r="N361" s="94">
        <f>AH361</f>
        <v>0</v>
      </c>
      <c r="O361" s="94">
        <f>AI361</f>
        <v>0</v>
      </c>
      <c r="P361" s="93">
        <f>SUM(H361:K361)</f>
        <v>0</v>
      </c>
      <c r="Q361" s="95">
        <f>SUM(H361:K361)+MAX(M361,O361)</f>
        <v>0</v>
      </c>
      <c r="R361" s="96">
        <f>Q361+MAX(S361,T361)</f>
        <v>0</v>
      </c>
      <c r="S361" s="97">
        <f>IF(L361&gt;0,3,0)</f>
        <v>0</v>
      </c>
      <c r="T361" s="97">
        <f>IF(P361&gt;0,3,0)</f>
        <v>0</v>
      </c>
      <c r="U361" s="90"/>
      <c r="V361" s="90"/>
      <c r="W361" s="98">
        <v>0</v>
      </c>
      <c r="X361" s="99">
        <f>IF(W361&gt;0,W$5-W361+1,0)</f>
        <v>0</v>
      </c>
      <c r="Y361" s="100">
        <f>X361*Y$5</f>
        <v>0</v>
      </c>
      <c r="Z361" s="101"/>
      <c r="AA361" s="113"/>
      <c r="AB361" s="90"/>
      <c r="AC361" s="113"/>
      <c r="AD361" s="110"/>
      <c r="AE361" s="113"/>
      <c r="AF361" s="113"/>
      <c r="AG361" s="102"/>
      <c r="AH361" s="103">
        <f>MAX(Z361:AG361)</f>
        <v>0</v>
      </c>
      <c r="AI361" s="100">
        <f>AH361*AI$5</f>
        <v>0</v>
      </c>
      <c r="AJ361" s="101"/>
      <c r="AK361" s="102">
        <f>AA361*AK$3</f>
        <v>0</v>
      </c>
      <c r="AL361" s="102">
        <f>AB361*AL$3</f>
        <v>0</v>
      </c>
      <c r="AM361" s="102">
        <f>AC361*AM$3</f>
        <v>0</v>
      </c>
      <c r="AN361" s="102">
        <f>AD361*AN$3</f>
        <v>0</v>
      </c>
      <c r="AO361" s="102">
        <f>AE361*AO$3</f>
        <v>0</v>
      </c>
      <c r="AP361" s="102">
        <f>AF361*AP$3</f>
        <v>0</v>
      </c>
      <c r="AQ361" s="102">
        <f>AG361*AQ$3</f>
        <v>0</v>
      </c>
      <c r="AR361" s="103">
        <f>MAX(AJ361:AQ361)</f>
        <v>0</v>
      </c>
      <c r="AS361" s="100">
        <f>AR361*AS$5</f>
        <v>0</v>
      </c>
      <c r="AT361" s="104"/>
      <c r="AU361" s="104"/>
      <c r="AV361" s="104"/>
      <c r="AW361" s="104"/>
      <c r="AX361" s="104"/>
      <c r="AY361" s="104"/>
      <c r="AZ361" s="104"/>
      <c r="BA361" s="104"/>
    </row>
    <row r="362" spans="1:53" ht="15.75" customHeight="1" hidden="1">
      <c r="A362" s="85">
        <f>A361+1</f>
        <v>355</v>
      </c>
      <c r="B362" s="86" t="s">
        <v>422</v>
      </c>
      <c r="C362" s="51" t="s">
        <v>45</v>
      </c>
      <c r="D362" s="87" t="s">
        <v>46</v>
      </c>
      <c r="E362" s="87" t="s">
        <v>47</v>
      </c>
      <c r="F362" s="88" t="str">
        <f>IF(G362&lt;1942,"L",IF(G362&lt;1947,"SM",IF(G362&lt;1957,"M",IF(G362&gt;2002,"J",""))))</f>
        <v>M</v>
      </c>
      <c r="G362" s="87">
        <v>1949</v>
      </c>
      <c r="H362" s="89"/>
      <c r="I362" s="89">
        <f>IF(U362&lt;&gt;"",I$5-U362+1,"")</f>
      </c>
      <c r="J362" s="90"/>
      <c r="K362" s="91">
        <f>IF(V362&lt;&gt;"",(K$5-V362+1)*1.5,"")</f>
      </c>
      <c r="L362" s="92">
        <f>X362</f>
        <v>0</v>
      </c>
      <c r="M362" s="93">
        <f>Y362</f>
        <v>0</v>
      </c>
      <c r="N362" s="94">
        <f>AH362</f>
        <v>0</v>
      </c>
      <c r="O362" s="94">
        <f>AI362</f>
        <v>0</v>
      </c>
      <c r="P362" s="93">
        <f>SUM(H362:K362)</f>
        <v>0</v>
      </c>
      <c r="Q362" s="95">
        <f>SUM(H362:K362)+MAX(M362,O362)</f>
        <v>0</v>
      </c>
      <c r="R362" s="96">
        <f>Q362+MAX(S362,T362)</f>
        <v>0</v>
      </c>
      <c r="S362" s="97">
        <f>IF(L362&gt;0,3,0)</f>
        <v>0</v>
      </c>
      <c r="T362" s="97">
        <f>IF(P362&gt;0,3,0)</f>
        <v>0</v>
      </c>
      <c r="U362" s="90"/>
      <c r="V362" s="90"/>
      <c r="W362" s="98">
        <v>0</v>
      </c>
      <c r="X362" s="99">
        <f>IF(W362&gt;0,W$5-W362+1,0)</f>
        <v>0</v>
      </c>
      <c r="Y362" s="100">
        <f>X362*Y$5</f>
        <v>0</v>
      </c>
      <c r="Z362" s="101"/>
      <c r="AA362" s="99"/>
      <c r="AB362" s="90"/>
      <c r="AC362" s="99"/>
      <c r="AD362" s="107"/>
      <c r="AE362" s="99"/>
      <c r="AF362" s="99"/>
      <c r="AG362" s="102"/>
      <c r="AH362" s="103">
        <f>MAX(Z362:AG362)</f>
        <v>0</v>
      </c>
      <c r="AI362" s="100">
        <f>AH362*AI$5</f>
        <v>0</v>
      </c>
      <c r="AJ362" s="101"/>
      <c r="AK362" s="102">
        <f>AA362*AK$3</f>
        <v>0</v>
      </c>
      <c r="AL362" s="102">
        <f>AB362*AL$3</f>
        <v>0</v>
      </c>
      <c r="AM362" s="102">
        <f>AC362*AM$3</f>
        <v>0</v>
      </c>
      <c r="AN362" s="102">
        <f>AD362*AN$3</f>
        <v>0</v>
      </c>
      <c r="AO362" s="102">
        <f>AE362*AO$3</f>
        <v>0</v>
      </c>
      <c r="AP362" s="102">
        <f>AF362*AP$3</f>
        <v>0</v>
      </c>
      <c r="AQ362" s="102">
        <f>AG362*AQ$3</f>
        <v>0</v>
      </c>
      <c r="AR362" s="103">
        <f>MAX(AJ362:AQ362)</f>
        <v>0</v>
      </c>
      <c r="AS362" s="100">
        <f>AR362*AS$5</f>
        <v>0</v>
      </c>
      <c r="AT362" s="104"/>
      <c r="AU362" s="104"/>
      <c r="AV362" s="104"/>
      <c r="AW362" s="104"/>
      <c r="AX362" s="104"/>
      <c r="AY362" s="104"/>
      <c r="AZ362" s="104"/>
      <c r="BA362" s="104"/>
    </row>
    <row r="363" spans="1:53" ht="15.75" customHeight="1" hidden="1">
      <c r="A363" s="85">
        <f>A362+1</f>
        <v>356</v>
      </c>
      <c r="B363" s="121" t="s">
        <v>423</v>
      </c>
      <c r="C363" s="51"/>
      <c r="D363" s="87" t="s">
        <v>46</v>
      </c>
      <c r="E363" s="50" t="s">
        <v>74</v>
      </c>
      <c r="F363" s="88">
        <f>IF(G363&lt;1942,"L",IF(G363&lt;1947,"SM",IF(G363&lt;1957,"M",IF(G363&gt;2002,"J",""))))</f>
      </c>
      <c r="G363" s="87">
        <v>1975</v>
      </c>
      <c r="H363" s="89"/>
      <c r="I363" s="89">
        <f>IF(U363&lt;&gt;"",I$5-U363+1,"")</f>
      </c>
      <c r="J363" s="90"/>
      <c r="K363" s="91">
        <f>IF(V363&lt;&gt;"",(K$5-V363+1)*1.5,"")</f>
      </c>
      <c r="L363" s="92">
        <f>X363</f>
        <v>0</v>
      </c>
      <c r="M363" s="93">
        <f>Y363</f>
        <v>0</v>
      </c>
      <c r="N363" s="125"/>
      <c r="O363" s="94">
        <f>AI363</f>
        <v>0</v>
      </c>
      <c r="P363" s="93">
        <f>SUM(H363:K363)</f>
        <v>0</v>
      </c>
      <c r="Q363" s="95">
        <f>SUM(H363:K363)+MAX(M363,O363)</f>
        <v>0</v>
      </c>
      <c r="R363" s="96">
        <f>Q363+MAX(S363,T363)</f>
        <v>0</v>
      </c>
      <c r="S363" s="97">
        <f>IF(L363&gt;0,3,0)</f>
        <v>0</v>
      </c>
      <c r="T363" s="97">
        <f>IF(P363&gt;0,3,0)</f>
        <v>0</v>
      </c>
      <c r="U363" s="90"/>
      <c r="V363" s="90"/>
      <c r="W363" s="98">
        <v>0</v>
      </c>
      <c r="X363" s="99">
        <f>IF(W363&gt;0,W$5-W363+1,0)</f>
        <v>0</v>
      </c>
      <c r="Y363" s="100">
        <f>X363*Y$5</f>
        <v>0</v>
      </c>
      <c r="Z363" s="101"/>
      <c r="AA363" s="99"/>
      <c r="AB363" s="90"/>
      <c r="AC363" s="99"/>
      <c r="AD363" s="110"/>
      <c r="AE363" s="99"/>
      <c r="AF363" s="99"/>
      <c r="AG363" s="102"/>
      <c r="AH363" s="103">
        <f>MAX(Z363:AG363)</f>
        <v>0</v>
      </c>
      <c r="AI363" s="100">
        <f>AH363*AI$5</f>
        <v>0</v>
      </c>
      <c r="AJ363" s="101"/>
      <c r="AK363" s="102">
        <f>AA363*AK$3</f>
        <v>0</v>
      </c>
      <c r="AL363" s="102">
        <f>AB363*AL$3</f>
        <v>0</v>
      </c>
      <c r="AM363" s="102">
        <f>AC363*AM$3</f>
        <v>0</v>
      </c>
      <c r="AN363" s="102">
        <f>AD363*AN$3</f>
        <v>0</v>
      </c>
      <c r="AO363" s="102">
        <f>AE363*AO$3</f>
        <v>0</v>
      </c>
      <c r="AP363" s="102">
        <f>AF363*AP$3</f>
        <v>0</v>
      </c>
      <c r="AQ363" s="102">
        <f>AG363*AQ$3</f>
        <v>0</v>
      </c>
      <c r="AR363" s="103">
        <f>MAX(AJ363:AQ363)</f>
        <v>0</v>
      </c>
      <c r="AS363" s="100">
        <f>AR363*AS$5</f>
        <v>0</v>
      </c>
      <c r="AT363" s="104"/>
      <c r="AU363" s="104"/>
      <c r="AV363" s="104"/>
      <c r="AW363" s="104"/>
      <c r="AX363" s="104"/>
      <c r="AY363" s="104"/>
      <c r="AZ363" s="104"/>
      <c r="BA363" s="104"/>
    </row>
    <row r="364" spans="1:53" ht="15.75" customHeight="1" hidden="1">
      <c r="A364" s="85">
        <f>A363+1</f>
        <v>357</v>
      </c>
      <c r="B364" s="86" t="s">
        <v>424</v>
      </c>
      <c r="C364" s="51" t="s">
        <v>86</v>
      </c>
      <c r="D364" s="87" t="s">
        <v>46</v>
      </c>
      <c r="E364" s="87" t="s">
        <v>47</v>
      </c>
      <c r="F364" s="88">
        <f>IF(G364&lt;1943,"L",IF(G364&lt;1948,"SM",IF(G364&lt;1958,"M",IF(G364&gt;2003,"J",""))))</f>
      </c>
      <c r="G364" s="87">
        <v>1965</v>
      </c>
      <c r="H364" s="89"/>
      <c r="I364" s="89">
        <f>IF(U364&lt;&gt;"",I$5-U364+1,"")</f>
      </c>
      <c r="J364" s="90"/>
      <c r="K364" s="91">
        <f>IF(V364&lt;&gt;"",(K$5-V364+1)*1.5,"")</f>
      </c>
      <c r="L364" s="92">
        <f>X364</f>
        <v>0</v>
      </c>
      <c r="M364" s="93">
        <f>Y364</f>
        <v>0</v>
      </c>
      <c r="N364" s="125"/>
      <c r="O364" s="94">
        <f>AI364</f>
        <v>0</v>
      </c>
      <c r="P364" s="93">
        <f>SUM(H364:K364)</f>
        <v>0</v>
      </c>
      <c r="Q364" s="95">
        <f>SUM(H364:K364)+MAX(M364,O364)</f>
        <v>0</v>
      </c>
      <c r="R364" s="96">
        <f>Q364+MAX(S364,T364)</f>
        <v>0</v>
      </c>
      <c r="S364" s="97">
        <f>IF(L364&gt;0,3,0)</f>
        <v>0</v>
      </c>
      <c r="T364" s="97">
        <f>IF(P364&gt;0,3,0)</f>
        <v>0</v>
      </c>
      <c r="U364" s="90"/>
      <c r="V364" s="90"/>
      <c r="W364" s="98">
        <v>0</v>
      </c>
      <c r="X364" s="99"/>
      <c r="Y364" s="100">
        <f>X364*Y$5</f>
        <v>0</v>
      </c>
      <c r="Z364" s="101"/>
      <c r="AA364" s="99"/>
      <c r="AB364" s="90"/>
      <c r="AC364" s="99"/>
      <c r="AD364" s="107"/>
      <c r="AE364" s="99"/>
      <c r="AF364" s="99"/>
      <c r="AG364" s="102"/>
      <c r="AH364" s="103">
        <f>MAX(Z364:AG364)</f>
        <v>0</v>
      </c>
      <c r="AI364" s="100">
        <f>AH364*AI$5</f>
        <v>0</v>
      </c>
      <c r="AJ364" s="101"/>
      <c r="AK364" s="102">
        <f>AA364*AK$3</f>
        <v>0</v>
      </c>
      <c r="AL364" s="102">
        <f>AB364*AL$3</f>
        <v>0</v>
      </c>
      <c r="AM364" s="102">
        <f>AC364*AM$3</f>
        <v>0</v>
      </c>
      <c r="AN364" s="102">
        <f>AD364*AN$3</f>
        <v>0</v>
      </c>
      <c r="AO364" s="102">
        <f>AE364*AO$3</f>
        <v>0</v>
      </c>
      <c r="AP364" s="102">
        <f>AF364*AP$3</f>
        <v>0</v>
      </c>
      <c r="AQ364" s="102">
        <f>AG364*AQ$3</f>
        <v>0</v>
      </c>
      <c r="AR364" s="103">
        <f>MAX(AJ364:AQ364)</f>
        <v>0</v>
      </c>
      <c r="AS364" s="100">
        <f>AR364*AS$5</f>
        <v>0</v>
      </c>
      <c r="AT364" s="104"/>
      <c r="AU364" s="104"/>
      <c r="AV364" s="104"/>
      <c r="AW364" s="104"/>
      <c r="AX364" s="104"/>
      <c r="AY364" s="104"/>
      <c r="AZ364" s="104"/>
      <c r="BA364" s="104"/>
    </row>
    <row r="365" spans="1:53" ht="15.75" customHeight="1" hidden="1">
      <c r="A365" s="85">
        <f>A364+1</f>
        <v>358</v>
      </c>
      <c r="B365" s="105" t="s">
        <v>425</v>
      </c>
      <c r="C365" s="51" t="s">
        <v>45</v>
      </c>
      <c r="D365" s="87" t="s">
        <v>46</v>
      </c>
      <c r="E365" s="87" t="s">
        <v>47</v>
      </c>
      <c r="F365" s="88">
        <f>IF(G365&lt;1942,"L",IF(G365&lt;1947,"SM",IF(G365&lt;1957,"M",IF(G365&gt;2002,"J",""))))</f>
      </c>
      <c r="G365" s="87">
        <v>1969</v>
      </c>
      <c r="H365" s="89"/>
      <c r="I365" s="89">
        <f>IF(U365&lt;&gt;"",I$5-U365+1,"")</f>
      </c>
      <c r="J365" s="99"/>
      <c r="K365" s="91"/>
      <c r="L365" s="92">
        <f>X365</f>
        <v>0</v>
      </c>
      <c r="M365" s="93">
        <f>Y365</f>
        <v>0</v>
      </c>
      <c r="N365" s="94">
        <f>AH365</f>
        <v>0</v>
      </c>
      <c r="O365" s="94">
        <f>AI365</f>
        <v>0</v>
      </c>
      <c r="P365" s="93">
        <f>SUM(H365:K365)</f>
        <v>0</v>
      </c>
      <c r="Q365" s="95">
        <f>SUM(H365:K365)+MAX(M365,O365)</f>
        <v>0</v>
      </c>
      <c r="R365" s="96">
        <f>Q365+MAX(S365,T365)</f>
        <v>0</v>
      </c>
      <c r="S365" s="97"/>
      <c r="T365" s="97"/>
      <c r="U365" s="90"/>
      <c r="V365" s="90"/>
      <c r="W365" s="98">
        <v>0</v>
      </c>
      <c r="X365" s="99">
        <f>IF(W365&gt;0,W$5-W365+1,0)</f>
        <v>0</v>
      </c>
      <c r="Y365" s="100">
        <f>X365*Y$5</f>
        <v>0</v>
      </c>
      <c r="Z365" s="101"/>
      <c r="AA365" s="99"/>
      <c r="AB365" s="90"/>
      <c r="AC365" s="99"/>
      <c r="AD365" s="110"/>
      <c r="AE365" s="99"/>
      <c r="AF365" s="99"/>
      <c r="AG365" s="102"/>
      <c r="AH365" s="103">
        <f>MAX(Z365:AG365)</f>
        <v>0</v>
      </c>
      <c r="AI365" s="100">
        <f>AH365*AI$5</f>
        <v>0</v>
      </c>
      <c r="AJ365" s="101"/>
      <c r="AK365" s="102">
        <f>AA365*AK$3</f>
        <v>0</v>
      </c>
      <c r="AL365" s="102">
        <f>AB365*AL$3</f>
        <v>0</v>
      </c>
      <c r="AM365" s="102">
        <f>AC365*AM$3</f>
        <v>0</v>
      </c>
      <c r="AN365" s="102">
        <f>AD365*AN$3</f>
        <v>0</v>
      </c>
      <c r="AO365" s="102">
        <f>AE365*AO$3</f>
        <v>0</v>
      </c>
      <c r="AP365" s="102">
        <f>AF365*AP$3</f>
        <v>0</v>
      </c>
      <c r="AQ365" s="102">
        <f>AG365*AQ$3</f>
        <v>0</v>
      </c>
      <c r="AR365" s="103">
        <f>MAX(AJ365:AQ365)</f>
        <v>0</v>
      </c>
      <c r="AS365" s="100">
        <f>AR365*AS$5</f>
        <v>0</v>
      </c>
      <c r="AT365" s="104"/>
      <c r="AU365" s="104"/>
      <c r="AV365" s="104"/>
      <c r="AW365" s="104"/>
      <c r="AX365" s="104"/>
      <c r="AY365" s="104"/>
      <c r="AZ365" s="104"/>
      <c r="BA365" s="104"/>
    </row>
    <row r="366" spans="1:53" ht="15.75" customHeight="1" hidden="1">
      <c r="A366" s="85">
        <f>A365+1</f>
        <v>359</v>
      </c>
      <c r="B366" s="121" t="s">
        <v>426</v>
      </c>
      <c r="C366" s="51" t="s">
        <v>52</v>
      </c>
      <c r="D366" s="50" t="s">
        <v>427</v>
      </c>
      <c r="E366" s="50" t="s">
        <v>74</v>
      </c>
      <c r="F366" s="88">
        <f>IF(G366&lt;1942,"L",IF(G366&lt;1947,"SM",IF(G366&lt;1957,"M",IF(G366&gt;2002,"J",""))))</f>
      </c>
      <c r="G366" s="123">
        <v>1982</v>
      </c>
      <c r="H366" s="89"/>
      <c r="I366" s="89">
        <f>IF(U366&lt;&gt;"",I$5-U366+1,"")</f>
      </c>
      <c r="J366" s="99"/>
      <c r="K366" s="91">
        <f>IF(V366&lt;&gt;"",(K$5-V366+1)*1.5,"")</f>
      </c>
      <c r="L366" s="92">
        <f>X366</f>
        <v>0</v>
      </c>
      <c r="M366" s="93">
        <f>Y366</f>
        <v>0</v>
      </c>
      <c r="N366" s="94">
        <f>AH366</f>
        <v>0</v>
      </c>
      <c r="O366" s="94">
        <f>AI366</f>
        <v>0</v>
      </c>
      <c r="P366" s="93">
        <f>SUM(H366:K366)</f>
        <v>0</v>
      </c>
      <c r="Q366" s="95">
        <f>SUM(H366:K366)+MAX(M366,O366)</f>
        <v>0</v>
      </c>
      <c r="R366" s="96">
        <f>Q366+MAX(S366,T366)</f>
        <v>0</v>
      </c>
      <c r="S366" s="97">
        <f>IF(L366&gt;0,3,0)</f>
        <v>0</v>
      </c>
      <c r="T366" s="97">
        <f>IF(P366&gt;0,3,0)</f>
        <v>0</v>
      </c>
      <c r="U366" s="90"/>
      <c r="V366" s="90"/>
      <c r="W366" s="98">
        <v>0</v>
      </c>
      <c r="X366" s="99">
        <f>IF(W366&gt;0,W$5-W366+1,0)</f>
        <v>0</v>
      </c>
      <c r="Y366" s="100">
        <f>X366*Y$5</f>
        <v>0</v>
      </c>
      <c r="Z366" s="101"/>
      <c r="AA366" s="99"/>
      <c r="AB366" s="99"/>
      <c r="AC366" s="99"/>
      <c r="AD366" s="110"/>
      <c r="AE366" s="99"/>
      <c r="AF366" s="99"/>
      <c r="AG366" s="102"/>
      <c r="AH366" s="103">
        <f>MAX(Z366:AG366)</f>
        <v>0</v>
      </c>
      <c r="AI366" s="100">
        <f>AH366*AI$5</f>
        <v>0</v>
      </c>
      <c r="AJ366" s="101"/>
      <c r="AK366" s="102">
        <f>AA366*AK$3</f>
        <v>0</v>
      </c>
      <c r="AL366" s="102">
        <f>AB366*AL$3</f>
        <v>0</v>
      </c>
      <c r="AM366" s="102">
        <f>AC366*AM$3</f>
        <v>0</v>
      </c>
      <c r="AN366" s="102">
        <f>AD366*AN$3</f>
        <v>0</v>
      </c>
      <c r="AO366" s="102">
        <f>AE366*AO$3</f>
        <v>0</v>
      </c>
      <c r="AP366" s="102">
        <f>AF366*AP$3</f>
        <v>0</v>
      </c>
      <c r="AQ366" s="102">
        <f>AG366*AQ$3</f>
        <v>0</v>
      </c>
      <c r="AR366" s="103">
        <f>MAX(AJ366:AQ366)</f>
        <v>0</v>
      </c>
      <c r="AS366" s="100">
        <f>AR366*AS$5</f>
        <v>0</v>
      </c>
      <c r="AT366" s="104"/>
      <c r="AU366" s="104"/>
      <c r="AV366" s="104"/>
      <c r="AW366" s="104"/>
      <c r="AX366" s="104"/>
      <c r="AY366" s="104"/>
      <c r="AZ366" s="104"/>
      <c r="BA366" s="104"/>
    </row>
    <row r="367" spans="1:50" s="104" customFormat="1" ht="15.75" customHeight="1" hidden="1">
      <c r="A367" s="85">
        <f>A366+1</f>
        <v>360</v>
      </c>
      <c r="B367" s="86" t="s">
        <v>428</v>
      </c>
      <c r="C367" s="51" t="s">
        <v>58</v>
      </c>
      <c r="D367" s="87" t="s">
        <v>46</v>
      </c>
      <c r="E367" s="87" t="s">
        <v>47</v>
      </c>
      <c r="F367" s="88">
        <f>IF(G367&lt;1942,"L",IF(G367&lt;1947,"SM",IF(G367&lt;1957,"M",IF(G367&gt;2002,"J",""))))</f>
      </c>
      <c r="G367" s="87">
        <v>1961</v>
      </c>
      <c r="H367" s="89"/>
      <c r="I367" s="89">
        <f>IF(U367&lt;&gt;"",I$5-U367+1,"")</f>
      </c>
      <c r="J367" s="90"/>
      <c r="K367" s="91">
        <f>IF(V367&lt;&gt;"",(K$5-V367+1)*1.5,"")</f>
      </c>
      <c r="L367" s="92">
        <f>X367</f>
        <v>0</v>
      </c>
      <c r="M367" s="93">
        <f>Y367</f>
        <v>0</v>
      </c>
      <c r="N367" s="94">
        <f>AH367</f>
        <v>0</v>
      </c>
      <c r="O367" s="94">
        <f>AI367</f>
        <v>0</v>
      </c>
      <c r="P367" s="93">
        <f>SUM(H367:K367)</f>
        <v>0</v>
      </c>
      <c r="Q367" s="95">
        <f>SUM(H367:K367)+MAX(M367,O367)</f>
        <v>0</v>
      </c>
      <c r="R367" s="96">
        <f>Q367+MAX(S367,T367)</f>
        <v>0</v>
      </c>
      <c r="S367" s="97">
        <f>IF(L367&gt;0,3,0)</f>
        <v>0</v>
      </c>
      <c r="T367" s="97">
        <f>IF(P367&gt;0,3,0)</f>
        <v>0</v>
      </c>
      <c r="U367" s="90"/>
      <c r="V367" s="90"/>
      <c r="W367" s="98">
        <v>0</v>
      </c>
      <c r="X367" s="99">
        <f>IF(W367&gt;0,W$5-W367+1,0)</f>
        <v>0</v>
      </c>
      <c r="Y367" s="100">
        <f>X367*Y$5</f>
        <v>0</v>
      </c>
      <c r="Z367" s="101"/>
      <c r="AA367" s="102"/>
      <c r="AB367" s="90"/>
      <c r="AC367" s="99"/>
      <c r="AD367" s="110"/>
      <c r="AE367" s="99"/>
      <c r="AF367" s="99"/>
      <c r="AG367" s="102"/>
      <c r="AH367" s="103">
        <f>MAX(Z367:AG367)</f>
        <v>0</v>
      </c>
      <c r="AI367" s="100">
        <f>AH367*AI$5</f>
        <v>0</v>
      </c>
      <c r="AJ367" s="101"/>
      <c r="AK367" s="102">
        <f>AA367*AK$3</f>
        <v>0</v>
      </c>
      <c r="AL367" s="102">
        <f>AB367*AL$3</f>
        <v>0</v>
      </c>
      <c r="AM367" s="102">
        <f>AC367*AM$3</f>
        <v>0</v>
      </c>
      <c r="AN367" s="102">
        <f>AD367*AN$3</f>
        <v>0</v>
      </c>
      <c r="AO367" s="102">
        <f>AE367*AO$3</f>
        <v>0</v>
      </c>
      <c r="AP367" s="102">
        <f>AF367*AP$3</f>
        <v>0</v>
      </c>
      <c r="AQ367" s="102">
        <f>AG367*AQ$3</f>
        <v>0</v>
      </c>
      <c r="AR367" s="103">
        <f>MAX(AJ367:AQ367)</f>
        <v>0</v>
      </c>
      <c r="AS367" s="100">
        <f>AR367*AS$5</f>
        <v>0</v>
      </c>
      <c r="AV367" s="2"/>
      <c r="AW367" s="2"/>
      <c r="AX367" s="2"/>
    </row>
    <row r="368" spans="1:50" s="104" customFormat="1" ht="15.75" customHeight="1" hidden="1">
      <c r="A368" s="85">
        <f>A367+1</f>
        <v>361</v>
      </c>
      <c r="B368" s="105" t="s">
        <v>429</v>
      </c>
      <c r="C368" s="51" t="s">
        <v>52</v>
      </c>
      <c r="D368" s="87" t="s">
        <v>46</v>
      </c>
      <c r="E368" s="87" t="s">
        <v>47</v>
      </c>
      <c r="F368" s="88" t="str">
        <f>IF(G368&lt;1942,"L",IF(G368&lt;1947,"SM",IF(G368&lt;1957,"M",IF(G368&gt;2002,"J",""))))</f>
        <v>M</v>
      </c>
      <c r="G368" s="87">
        <v>1954</v>
      </c>
      <c r="H368" s="89"/>
      <c r="I368" s="89">
        <f>IF(U368&lt;&gt;"",I$5-U368+1,"")</f>
      </c>
      <c r="J368" s="99"/>
      <c r="K368" s="91">
        <f>IF(V368&lt;&gt;"",(K$5-V368+1)*1.5,"")</f>
      </c>
      <c r="L368" s="92">
        <f>X368</f>
        <v>0</v>
      </c>
      <c r="M368" s="93">
        <f>Y368</f>
        <v>0</v>
      </c>
      <c r="N368" s="94">
        <f>AH368</f>
        <v>0</v>
      </c>
      <c r="O368" s="94">
        <f>AI368</f>
        <v>0</v>
      </c>
      <c r="P368" s="93">
        <f>SUM(H368:K368)</f>
        <v>0</v>
      </c>
      <c r="Q368" s="95">
        <f>SUM(H368:K368)+MAX(M368,O368)</f>
        <v>0</v>
      </c>
      <c r="R368" s="96">
        <f>Q368+MAX(S368,T368)</f>
        <v>0</v>
      </c>
      <c r="S368" s="97">
        <f>IF(L368&gt;0,3,0)</f>
        <v>0</v>
      </c>
      <c r="T368" s="97">
        <f>IF(P368&gt;0,3,0)</f>
        <v>0</v>
      </c>
      <c r="U368" s="90"/>
      <c r="V368" s="90"/>
      <c r="W368" s="98">
        <v>0</v>
      </c>
      <c r="X368" s="99">
        <f>IF(W368&gt;0,W$5-W368+1,0)</f>
        <v>0</v>
      </c>
      <c r="Y368" s="100">
        <f>X368*Y$5</f>
        <v>0</v>
      </c>
      <c r="Z368" s="101"/>
      <c r="AA368" s="99"/>
      <c r="AB368" s="90"/>
      <c r="AC368" s="99"/>
      <c r="AD368" s="110"/>
      <c r="AE368" s="99"/>
      <c r="AF368" s="99"/>
      <c r="AG368" s="102"/>
      <c r="AH368" s="103">
        <f>MAX(Z368:AG368)</f>
        <v>0</v>
      </c>
      <c r="AI368" s="100">
        <f>AH368*AI$5</f>
        <v>0</v>
      </c>
      <c r="AJ368" s="101"/>
      <c r="AK368" s="102">
        <f>AA368*AK$3</f>
        <v>0</v>
      </c>
      <c r="AL368" s="102">
        <f>AB368*AL$3</f>
        <v>0</v>
      </c>
      <c r="AM368" s="102">
        <f>AC368*AM$3</f>
        <v>0</v>
      </c>
      <c r="AN368" s="102">
        <f>AD368*AN$3</f>
        <v>0</v>
      </c>
      <c r="AO368" s="102">
        <f>AE368*AO$3</f>
        <v>0</v>
      </c>
      <c r="AP368" s="102">
        <f>AF368*AP$3</f>
        <v>0</v>
      </c>
      <c r="AQ368" s="102">
        <f>AG368*AQ$3</f>
        <v>0</v>
      </c>
      <c r="AR368" s="103">
        <f>MAX(AJ368:AQ368)</f>
        <v>0</v>
      </c>
      <c r="AS368" s="100">
        <f>AR368*AS$5</f>
        <v>0</v>
      </c>
      <c r="AV368" s="2"/>
      <c r="AW368" s="2"/>
      <c r="AX368" s="2"/>
    </row>
    <row r="369" spans="1:50" s="104" customFormat="1" ht="15.75" customHeight="1" hidden="1">
      <c r="A369" s="85">
        <f>A368+1</f>
        <v>362</v>
      </c>
      <c r="B369" s="86" t="s">
        <v>430</v>
      </c>
      <c r="C369" s="51" t="s">
        <v>58</v>
      </c>
      <c r="D369" s="87" t="s">
        <v>46</v>
      </c>
      <c r="E369" s="87" t="s">
        <v>47</v>
      </c>
      <c r="F369" s="88" t="str">
        <f>IF(G369&lt;1943,"L",IF(G369&lt;1948,"SM",IF(G369&lt;1958,"M",IF(G369&gt;2003,"J",""))))</f>
        <v>SM</v>
      </c>
      <c r="G369" s="87">
        <v>1945</v>
      </c>
      <c r="H369" s="89"/>
      <c r="I369" s="89">
        <f>IF(U369&lt;&gt;"",I$5-U369+1,"")</f>
      </c>
      <c r="J369" s="90"/>
      <c r="K369" s="91">
        <f>IF(V369&lt;&gt;"",(K$5-V369+1)*1.5,"")</f>
      </c>
      <c r="L369" s="92">
        <f>X369</f>
        <v>0</v>
      </c>
      <c r="M369" s="93">
        <f>Y369</f>
        <v>0</v>
      </c>
      <c r="N369" s="94">
        <f>AH369</f>
        <v>0</v>
      </c>
      <c r="O369" s="94">
        <f>AI369</f>
        <v>0</v>
      </c>
      <c r="P369" s="93">
        <f>SUM(H369:K369)</f>
        <v>0</v>
      </c>
      <c r="Q369" s="95">
        <f>SUM(H369:K369)+MAX(M369,O369)</f>
        <v>0</v>
      </c>
      <c r="R369" s="96">
        <f>Q369+MAX(S369,T369)</f>
        <v>0</v>
      </c>
      <c r="S369" s="97">
        <f>IF(L369&gt;0,3,0)</f>
        <v>0</v>
      </c>
      <c r="T369" s="97">
        <f>IF(P369&gt;0,3,0)</f>
        <v>0</v>
      </c>
      <c r="U369" s="90"/>
      <c r="V369" s="90"/>
      <c r="W369" s="98">
        <v>0</v>
      </c>
      <c r="X369" s="99">
        <f>IF(W369&gt;0,W$5-W369+1,0)</f>
        <v>0</v>
      </c>
      <c r="Y369" s="100">
        <f>X369*Y$5</f>
        <v>0</v>
      </c>
      <c r="Z369" s="101"/>
      <c r="AA369" s="99"/>
      <c r="AB369" s="90"/>
      <c r="AC369" s="99"/>
      <c r="AD369" s="110"/>
      <c r="AE369" s="99"/>
      <c r="AF369" s="99"/>
      <c r="AG369" s="102"/>
      <c r="AH369" s="103">
        <f>MAX(Z369:AG369)</f>
        <v>0</v>
      </c>
      <c r="AI369" s="100">
        <f>AH369*AI$5</f>
        <v>0</v>
      </c>
      <c r="AJ369" s="101"/>
      <c r="AK369" s="102">
        <f>AA369*AK$3</f>
        <v>0</v>
      </c>
      <c r="AL369" s="102">
        <f>AB369*AL$3</f>
        <v>0</v>
      </c>
      <c r="AM369" s="102">
        <f>AC369*AM$3</f>
        <v>0</v>
      </c>
      <c r="AN369" s="102">
        <f>AD369*AN$3</f>
        <v>0</v>
      </c>
      <c r="AO369" s="102">
        <f>AE369*AO$3</f>
        <v>0</v>
      </c>
      <c r="AP369" s="102">
        <f>AF369*AP$3</f>
        <v>0</v>
      </c>
      <c r="AQ369" s="102">
        <f>AG369*AQ$3</f>
        <v>0</v>
      </c>
      <c r="AR369" s="103">
        <f>MAX(AJ369:AQ369)</f>
        <v>0</v>
      </c>
      <c r="AS369" s="100">
        <f>AR369*AS$5</f>
        <v>0</v>
      </c>
      <c r="AV369" s="2"/>
      <c r="AW369" s="2"/>
      <c r="AX369" s="2"/>
    </row>
    <row r="370" spans="1:50" s="104" customFormat="1" ht="15.75" customHeight="1" hidden="1">
      <c r="A370" s="85">
        <f>A369+1</f>
        <v>363</v>
      </c>
      <c r="B370" s="86" t="s">
        <v>431</v>
      </c>
      <c r="C370" s="51" t="s">
        <v>9</v>
      </c>
      <c r="D370" s="87" t="s">
        <v>46</v>
      </c>
      <c r="E370" s="87" t="s">
        <v>47</v>
      </c>
      <c r="F370" s="88">
        <f>IF(G370&lt;1942,"L",IF(G370&lt;1947,"SM",IF(G370&lt;1957,"M",IF(G370&gt;2002,"J",""))))</f>
      </c>
      <c r="G370" s="87">
        <v>1975</v>
      </c>
      <c r="H370" s="89"/>
      <c r="I370" s="89">
        <f>IF(U370&lt;&gt;"",I$5-U370+1,"")</f>
      </c>
      <c r="J370" s="90"/>
      <c r="K370" s="91">
        <f>IF(V370&lt;&gt;"",(K$5-V370+1)*1.5,"")</f>
      </c>
      <c r="L370" s="92">
        <f>X370</f>
        <v>0</v>
      </c>
      <c r="M370" s="93">
        <f>Y370</f>
        <v>0</v>
      </c>
      <c r="N370" s="94">
        <f>AH370</f>
        <v>0</v>
      </c>
      <c r="O370" s="94">
        <f>AI370</f>
        <v>0</v>
      </c>
      <c r="P370" s="93">
        <f>SUM(H370:K370)</f>
        <v>0</v>
      </c>
      <c r="Q370" s="95">
        <f>SUM(H370:K370)+MAX(M370,O370)</f>
        <v>0</v>
      </c>
      <c r="R370" s="96">
        <f>Q370+MAX(S370,T370)</f>
        <v>0</v>
      </c>
      <c r="S370" s="97">
        <f>IF(L370&gt;0,3,0)</f>
        <v>0</v>
      </c>
      <c r="T370" s="97">
        <f>IF(P370&gt;0,3,0)</f>
        <v>0</v>
      </c>
      <c r="U370" s="90"/>
      <c r="V370" s="90"/>
      <c r="W370" s="98">
        <v>0</v>
      </c>
      <c r="X370" s="99"/>
      <c r="Y370" s="100">
        <f>X370*Y$5</f>
        <v>0</v>
      </c>
      <c r="Z370" s="101"/>
      <c r="AA370" s="99"/>
      <c r="AB370" s="90"/>
      <c r="AC370" s="99"/>
      <c r="AD370" s="110"/>
      <c r="AE370" s="147"/>
      <c r="AF370" s="99"/>
      <c r="AG370" s="102"/>
      <c r="AH370" s="103">
        <f>MAX(Z370:AG370)</f>
        <v>0</v>
      </c>
      <c r="AI370" s="100">
        <f>AH370*AI$5</f>
        <v>0</v>
      </c>
      <c r="AJ370" s="101"/>
      <c r="AK370" s="102">
        <f>AA370*AK$3</f>
        <v>0</v>
      </c>
      <c r="AL370" s="102">
        <f>AB370*AL$3</f>
        <v>0</v>
      </c>
      <c r="AM370" s="102">
        <f>AC370*AM$3</f>
        <v>0</v>
      </c>
      <c r="AN370" s="102">
        <f>AD370*AN$3</f>
        <v>0</v>
      </c>
      <c r="AO370" s="102">
        <f>AE370*AO$3</f>
        <v>0</v>
      </c>
      <c r="AP370" s="102">
        <f>AF370*AP$3</f>
        <v>0</v>
      </c>
      <c r="AQ370" s="102">
        <f>AG370*AQ$3</f>
        <v>0</v>
      </c>
      <c r="AR370" s="103">
        <f>MAX(AJ370:AQ370)</f>
        <v>0</v>
      </c>
      <c r="AS370" s="100">
        <f>AR370*AS$5</f>
        <v>0</v>
      </c>
      <c r="AV370" s="2"/>
      <c r="AW370" s="2"/>
      <c r="AX370" s="2"/>
    </row>
    <row r="371" spans="1:50" s="104" customFormat="1" ht="15.75" customHeight="1" hidden="1">
      <c r="A371" s="85">
        <f>A370+1</f>
        <v>364</v>
      </c>
      <c r="B371" s="86" t="s">
        <v>432</v>
      </c>
      <c r="C371" s="51" t="s">
        <v>71</v>
      </c>
      <c r="D371" s="87" t="s">
        <v>46</v>
      </c>
      <c r="E371" s="87" t="s">
        <v>47</v>
      </c>
      <c r="F371" s="88">
        <f>IF(G371&lt;1942,"L",IF(G371&lt;1947,"SM",IF(G371&lt;1957,"M",IF(G371&gt;2002,"J",""))))</f>
      </c>
      <c r="G371" s="87">
        <v>1970</v>
      </c>
      <c r="H371" s="89"/>
      <c r="I371" s="89">
        <f>IF(U371&lt;&gt;"",I$5-U371+1,"")</f>
      </c>
      <c r="J371" s="90"/>
      <c r="K371" s="145">
        <f>IF(V371&lt;&gt;"",(K$5-V371+1)*1.5,"")</f>
      </c>
      <c r="L371" s="92">
        <f>X371</f>
        <v>0</v>
      </c>
      <c r="M371" s="93">
        <f>Y371</f>
        <v>0</v>
      </c>
      <c r="N371" s="94">
        <f>AH371</f>
        <v>0</v>
      </c>
      <c r="O371" s="94">
        <f>AI371</f>
        <v>0</v>
      </c>
      <c r="P371" s="93">
        <f>SUM(H371:K371)</f>
        <v>0</v>
      </c>
      <c r="Q371" s="95">
        <f>SUM(H371:K371)+MAX(M371,O371)</f>
        <v>0</v>
      </c>
      <c r="R371" s="96">
        <f>Q371+MAX(S371,T371)</f>
        <v>0</v>
      </c>
      <c r="S371" s="97">
        <f>IF(L371&gt;0,3,0)</f>
        <v>0</v>
      </c>
      <c r="T371" s="97">
        <f>IF(P371&gt;0,3,0)</f>
        <v>0</v>
      </c>
      <c r="U371" s="90"/>
      <c r="V371" s="90"/>
      <c r="W371" s="98">
        <v>0</v>
      </c>
      <c r="X371" s="99"/>
      <c r="Y371" s="100">
        <f>X371*Y$5</f>
        <v>0</v>
      </c>
      <c r="Z371" s="101"/>
      <c r="AA371" s="99"/>
      <c r="AB371" s="90"/>
      <c r="AC371" s="99"/>
      <c r="AD371" s="110"/>
      <c r="AE371" s="99"/>
      <c r="AF371" s="99"/>
      <c r="AG371" s="102"/>
      <c r="AH371" s="103">
        <f>MAX(Z371:AG371)</f>
        <v>0</v>
      </c>
      <c r="AI371" s="100">
        <f>AH371*AI$5</f>
        <v>0</v>
      </c>
      <c r="AJ371" s="101"/>
      <c r="AK371" s="102">
        <f>AA371*AK$3</f>
        <v>0</v>
      </c>
      <c r="AL371" s="102">
        <f>AB371*AL$3</f>
        <v>0</v>
      </c>
      <c r="AM371" s="102">
        <f>AC371*AM$3</f>
        <v>0</v>
      </c>
      <c r="AN371" s="102">
        <f>AD371*AN$3</f>
        <v>0</v>
      </c>
      <c r="AO371" s="102">
        <f>AE371*AO$3</f>
        <v>0</v>
      </c>
      <c r="AP371" s="102">
        <f>AF371*AP$3</f>
        <v>0</v>
      </c>
      <c r="AQ371" s="102">
        <f>AG371*AQ$3</f>
        <v>0</v>
      </c>
      <c r="AR371" s="103">
        <f>MAX(AJ371:AQ371)</f>
        <v>0</v>
      </c>
      <c r="AS371" s="100">
        <f>AR371*AS$5</f>
        <v>0</v>
      </c>
      <c r="AV371" s="2"/>
      <c r="AW371" s="2"/>
      <c r="AX371" s="2"/>
    </row>
    <row r="372" spans="1:53" ht="15.75" customHeight="1" hidden="1">
      <c r="A372" s="85">
        <f>A371+1</f>
        <v>365</v>
      </c>
      <c r="B372" s="86" t="s">
        <v>433</v>
      </c>
      <c r="C372" s="51" t="s">
        <v>50</v>
      </c>
      <c r="D372" s="87" t="s">
        <v>46</v>
      </c>
      <c r="E372" s="87" t="s">
        <v>47</v>
      </c>
      <c r="F372" s="88">
        <f>IF(G372&lt;1942,"L",IF(G372&lt;1947,"SM",IF(G372&lt;1957,"M",IF(G372&gt;2002,"J",""))))</f>
      </c>
      <c r="G372" s="111">
        <v>1962</v>
      </c>
      <c r="H372" s="89"/>
      <c r="I372" s="89">
        <f>IF(U372&lt;&gt;"",I$5-U372+1,"")</f>
      </c>
      <c r="J372" s="112"/>
      <c r="K372" s="91">
        <f>IF(V372&lt;&gt;"",(K$5-V372+1)*1.5,"")</f>
      </c>
      <c r="L372" s="92">
        <f>X372</f>
        <v>0</v>
      </c>
      <c r="M372" s="93">
        <f>Y372</f>
        <v>0</v>
      </c>
      <c r="N372" s="94">
        <f>AH372</f>
        <v>0</v>
      </c>
      <c r="O372" s="94">
        <f>AI372</f>
        <v>0</v>
      </c>
      <c r="P372" s="93">
        <f>SUM(H372:K372)</f>
        <v>0</v>
      </c>
      <c r="Q372" s="95">
        <f>SUM(H372:K372)+MAX(M372,O372)</f>
        <v>0</v>
      </c>
      <c r="R372" s="96">
        <f>Q372+MAX(S372,T372)</f>
        <v>0</v>
      </c>
      <c r="S372" s="97">
        <f>IF(L372&gt;0,3,0)</f>
        <v>0</v>
      </c>
      <c r="T372" s="97">
        <f>IF(P372&gt;0,3,0)</f>
        <v>0</v>
      </c>
      <c r="U372" s="90"/>
      <c r="V372" s="90"/>
      <c r="W372" s="98">
        <v>0</v>
      </c>
      <c r="X372" s="99"/>
      <c r="Y372" s="100">
        <f>X372*Y$5</f>
        <v>0</v>
      </c>
      <c r="Z372" s="101"/>
      <c r="AA372" s="99"/>
      <c r="AB372" s="90"/>
      <c r="AC372" s="99"/>
      <c r="AD372" s="110"/>
      <c r="AE372" s="99"/>
      <c r="AF372" s="99"/>
      <c r="AG372" s="102"/>
      <c r="AH372" s="103">
        <f>MAX(Z372:AG372)</f>
        <v>0</v>
      </c>
      <c r="AI372" s="100">
        <f>AH372*AI$5</f>
        <v>0</v>
      </c>
      <c r="AJ372" s="101"/>
      <c r="AK372" s="102">
        <f>AA372*AK$3</f>
        <v>0</v>
      </c>
      <c r="AL372" s="102">
        <f>AB372*AL$3</f>
        <v>0</v>
      </c>
      <c r="AM372" s="102">
        <f>AC372*AM$3</f>
        <v>0</v>
      </c>
      <c r="AN372" s="102">
        <f>AD372*AN$3</f>
        <v>0</v>
      </c>
      <c r="AO372" s="102">
        <f>AE372*AO$3</f>
        <v>0</v>
      </c>
      <c r="AP372" s="102">
        <f>AF372*AP$3</f>
        <v>0</v>
      </c>
      <c r="AQ372" s="102">
        <f>AG372*AQ$3</f>
        <v>0</v>
      </c>
      <c r="AR372" s="103">
        <f>MAX(AJ372:AQ372)</f>
        <v>0</v>
      </c>
      <c r="AS372" s="100">
        <f>AR372*AS$5</f>
        <v>0</v>
      </c>
      <c r="AT372" s="104"/>
      <c r="AU372" s="104"/>
      <c r="AV372" s="104"/>
      <c r="AW372" s="104"/>
      <c r="AX372" s="104"/>
      <c r="AY372" s="104"/>
      <c r="AZ372" s="104"/>
      <c r="BA372" s="104"/>
    </row>
    <row r="373" spans="1:53" ht="15.75" customHeight="1" hidden="1">
      <c r="A373" s="85">
        <f>A372+1</f>
        <v>366</v>
      </c>
      <c r="B373" s="105" t="s">
        <v>434</v>
      </c>
      <c r="C373" s="51" t="s">
        <v>435</v>
      </c>
      <c r="D373" s="87" t="s">
        <v>46</v>
      </c>
      <c r="E373" s="111" t="s">
        <v>47</v>
      </c>
      <c r="F373" s="88" t="str">
        <f>IF(G373&lt;1942,"L",IF(G373&lt;1947,"SM",IF(G373&lt;1957,"M",IF(G373&gt;2002,"J",""))))</f>
        <v>J</v>
      </c>
      <c r="G373" s="111" t="s">
        <v>185</v>
      </c>
      <c r="H373" s="89"/>
      <c r="I373" s="89">
        <f>IF(U373&lt;&gt;"",I$5-U373+1,"")</f>
      </c>
      <c r="J373" s="112"/>
      <c r="K373" s="91">
        <f>IF(V373&lt;&gt;"",(K$5-V373+1)*1.5,"")</f>
      </c>
      <c r="L373" s="92">
        <f>X373</f>
        <v>0</v>
      </c>
      <c r="M373" s="93">
        <f>Y373</f>
        <v>0</v>
      </c>
      <c r="N373" s="125"/>
      <c r="O373" s="94">
        <f>AI373</f>
        <v>0</v>
      </c>
      <c r="P373" s="93">
        <f>SUM(H373:K373)</f>
        <v>0</v>
      </c>
      <c r="Q373" s="95">
        <f>SUM(H373:K373)+MAX(M373,O373)</f>
        <v>0</v>
      </c>
      <c r="R373" s="96">
        <f>Q373+MAX(S373,T373)</f>
        <v>0</v>
      </c>
      <c r="S373" s="97">
        <f>IF(L373&gt;0,3,0)</f>
        <v>0</v>
      </c>
      <c r="T373" s="97">
        <f>IF(P373&gt;0,3,0)</f>
        <v>0</v>
      </c>
      <c r="U373" s="90"/>
      <c r="V373" s="112"/>
      <c r="W373" s="98">
        <v>0</v>
      </c>
      <c r="X373" s="99"/>
      <c r="Y373" s="100">
        <f>X373*Y$5</f>
        <v>0</v>
      </c>
      <c r="Z373" s="101"/>
      <c r="AA373" s="119"/>
      <c r="AB373" s="112"/>
      <c r="AC373" s="119"/>
      <c r="AD373" s="110"/>
      <c r="AE373" s="119"/>
      <c r="AF373" s="119"/>
      <c r="AG373" s="102"/>
      <c r="AH373" s="103">
        <f>MAX(Z373:AG373)</f>
        <v>0</v>
      </c>
      <c r="AI373" s="100">
        <f>AH373*AI$5</f>
        <v>0</v>
      </c>
      <c r="AJ373" s="101"/>
      <c r="AK373" s="102">
        <f>AA373*AK$3</f>
        <v>0</v>
      </c>
      <c r="AL373" s="102">
        <f>AB373*AL$3</f>
        <v>0</v>
      </c>
      <c r="AM373" s="102">
        <f>AC373*AM$3</f>
        <v>0</v>
      </c>
      <c r="AN373" s="102">
        <f>AD373*AN$3</f>
        <v>0</v>
      </c>
      <c r="AO373" s="102">
        <f>AE373*AO$3</f>
        <v>0</v>
      </c>
      <c r="AP373" s="102">
        <f>AF373*AP$3</f>
        <v>0</v>
      </c>
      <c r="AQ373" s="102">
        <f>AG373*AQ$3</f>
        <v>0</v>
      </c>
      <c r="AR373" s="103">
        <f>MAX(AJ373:AQ373)</f>
        <v>0</v>
      </c>
      <c r="AS373" s="100">
        <f>AR373*AS$5</f>
        <v>0</v>
      </c>
      <c r="AT373" s="104"/>
      <c r="AU373" s="104"/>
      <c r="AV373" s="104"/>
      <c r="AW373" s="104"/>
      <c r="AX373" s="104"/>
      <c r="AY373" s="104"/>
      <c r="AZ373" s="104"/>
      <c r="BA373" s="104"/>
    </row>
    <row r="374" spans="1:53" ht="15.75" customHeight="1" hidden="1">
      <c r="A374" s="85">
        <f>A373+1</f>
        <v>367</v>
      </c>
      <c r="B374" s="86" t="s">
        <v>436</v>
      </c>
      <c r="C374" s="51" t="s">
        <v>56</v>
      </c>
      <c r="D374" s="87" t="s">
        <v>46</v>
      </c>
      <c r="E374" s="87" t="s">
        <v>47</v>
      </c>
      <c r="F374" s="88">
        <f>IF(G374&lt;1942,"L",IF(G374&lt;1947,"SM",IF(G374&lt;1957,"M",IF(G374&gt;2002,"J",""))))</f>
      </c>
      <c r="G374" s="87">
        <v>1970</v>
      </c>
      <c r="H374" s="89"/>
      <c r="I374" s="89">
        <f>IF(U374&lt;&gt;"",I$5-U374+1,"")</f>
      </c>
      <c r="J374" s="90"/>
      <c r="K374" s="91">
        <f>IF(V374&lt;&gt;"",(K$5-V374+1)*1.5,"")</f>
      </c>
      <c r="L374" s="92">
        <f>X374</f>
        <v>0</v>
      </c>
      <c r="M374" s="93">
        <f>Y374</f>
        <v>0</v>
      </c>
      <c r="N374" s="94">
        <f>AH374</f>
        <v>0</v>
      </c>
      <c r="O374" s="94">
        <f>AI374</f>
        <v>0</v>
      </c>
      <c r="P374" s="93">
        <f>SUM(H374:K374)</f>
        <v>0</v>
      </c>
      <c r="Q374" s="95">
        <f>SUM(H374:K374)+MAX(M374,O374)</f>
        <v>0</v>
      </c>
      <c r="R374" s="96">
        <f>Q374+MAX(S374,T374)</f>
        <v>0</v>
      </c>
      <c r="S374" s="97">
        <f>IF(L374&gt;0,3,0)</f>
        <v>0</v>
      </c>
      <c r="T374" s="97">
        <f>IF(P374&gt;0,3,0)</f>
        <v>0</v>
      </c>
      <c r="U374" s="90"/>
      <c r="V374" s="90"/>
      <c r="W374" s="98">
        <v>0</v>
      </c>
      <c r="X374" s="99">
        <f>IF(W374&gt;0,W$5-W374+1,0)</f>
        <v>0</v>
      </c>
      <c r="Y374" s="100">
        <f>X374*Y$5</f>
        <v>0</v>
      </c>
      <c r="Z374" s="101"/>
      <c r="AA374" s="113"/>
      <c r="AB374" s="90"/>
      <c r="AC374" s="113"/>
      <c r="AD374" s="110"/>
      <c r="AE374" s="113"/>
      <c r="AF374" s="113"/>
      <c r="AG374" s="102"/>
      <c r="AH374" s="103">
        <f>MAX(Z374:AG374)</f>
        <v>0</v>
      </c>
      <c r="AI374" s="100">
        <f>AH374*AI$5</f>
        <v>0</v>
      </c>
      <c r="AJ374" s="101"/>
      <c r="AK374" s="102">
        <f>AA374*AK$3</f>
        <v>0</v>
      </c>
      <c r="AL374" s="102">
        <f>AB374*AL$3</f>
        <v>0</v>
      </c>
      <c r="AM374" s="102">
        <f>AC374*AM$3</f>
        <v>0</v>
      </c>
      <c r="AN374" s="102">
        <f>AD374*AN$3</f>
        <v>0</v>
      </c>
      <c r="AO374" s="102">
        <f>AE374*AO$3</f>
        <v>0</v>
      </c>
      <c r="AP374" s="102">
        <f>AF374*AP$3</f>
        <v>0</v>
      </c>
      <c r="AQ374" s="102">
        <f>AG374*AQ$3</f>
        <v>0</v>
      </c>
      <c r="AR374" s="103">
        <f>MAX(AJ374:AQ374)</f>
        <v>0</v>
      </c>
      <c r="AS374" s="100">
        <f>AR374*AS$5</f>
        <v>0</v>
      </c>
      <c r="AT374" s="104"/>
      <c r="AU374" s="104"/>
      <c r="AV374" s="104"/>
      <c r="AW374" s="104"/>
      <c r="AX374" s="104"/>
      <c r="AY374" s="104"/>
      <c r="AZ374" s="104"/>
      <c r="BA374" s="104"/>
    </row>
    <row r="375" spans="1:53" ht="15.75" customHeight="1" hidden="1">
      <c r="A375" s="85">
        <f>A374+1</f>
        <v>368</v>
      </c>
      <c r="B375" s="86" t="s">
        <v>437</v>
      </c>
      <c r="C375" s="51" t="s">
        <v>45</v>
      </c>
      <c r="D375" s="87" t="s">
        <v>46</v>
      </c>
      <c r="E375" s="87" t="s">
        <v>47</v>
      </c>
      <c r="F375" s="88" t="str">
        <f>IF(G375&lt;1942,"L",IF(G375&lt;1947,"SM",IF(G375&lt;1957,"M",IF(G375&gt;2002,"J",""))))</f>
        <v>SM</v>
      </c>
      <c r="G375" s="87">
        <v>1944</v>
      </c>
      <c r="H375" s="148"/>
      <c r="I375" s="89">
        <f>IF(U375&lt;&gt;"",I$5-U375+1,"")</f>
      </c>
      <c r="J375" s="90"/>
      <c r="K375" s="91">
        <f>IF(V375&lt;&gt;"",(K$5-V375+1)*1.5,"")</f>
      </c>
      <c r="L375" s="92">
        <f>X375</f>
        <v>0</v>
      </c>
      <c r="M375" s="93">
        <f>Y375</f>
        <v>0</v>
      </c>
      <c r="N375" s="94">
        <f>AH375</f>
        <v>0</v>
      </c>
      <c r="O375" s="94">
        <f>AI375</f>
        <v>0</v>
      </c>
      <c r="P375" s="93">
        <f>SUM(H375:K375)</f>
        <v>0</v>
      </c>
      <c r="Q375" s="95">
        <f>SUM(H375:K375)+MAX(M375,O375)</f>
        <v>0</v>
      </c>
      <c r="R375" s="96">
        <f>Q375+MAX(S375,T375)</f>
        <v>0</v>
      </c>
      <c r="S375" s="97">
        <f>IF(L375&gt;0,3,0)</f>
        <v>0</v>
      </c>
      <c r="T375" s="97">
        <f>IF(P375&gt;0,3,0)</f>
        <v>0</v>
      </c>
      <c r="U375" s="90"/>
      <c r="V375" s="90"/>
      <c r="W375" s="98">
        <v>0</v>
      </c>
      <c r="X375" s="99">
        <f>IF(W375&gt;0,W$5-W375+1,0)</f>
        <v>0</v>
      </c>
      <c r="Y375" s="100">
        <f>X375*Y$5</f>
        <v>0</v>
      </c>
      <c r="Z375" s="101"/>
      <c r="AA375" s="99"/>
      <c r="AB375" s="90"/>
      <c r="AC375" s="99"/>
      <c r="AD375" s="110"/>
      <c r="AE375" s="99"/>
      <c r="AF375" s="99"/>
      <c r="AG375" s="102"/>
      <c r="AH375" s="103">
        <f>MAX(Z375:AG375)</f>
        <v>0</v>
      </c>
      <c r="AI375" s="100">
        <f>AH375*AI$5</f>
        <v>0</v>
      </c>
      <c r="AJ375" s="101"/>
      <c r="AK375" s="102">
        <f>AA375*AK$3</f>
        <v>0</v>
      </c>
      <c r="AL375" s="102">
        <f>AB375*AL$3</f>
        <v>0</v>
      </c>
      <c r="AM375" s="102">
        <f>AC375*AM$3</f>
        <v>0</v>
      </c>
      <c r="AN375" s="102">
        <f>AD375*AN$3</f>
        <v>0</v>
      </c>
      <c r="AO375" s="102">
        <f>AE375*AO$3</f>
        <v>0</v>
      </c>
      <c r="AP375" s="102">
        <f>AF375*AP$3</f>
        <v>0</v>
      </c>
      <c r="AQ375" s="102">
        <f>AG375*AQ$3</f>
        <v>0</v>
      </c>
      <c r="AR375" s="103">
        <f>MAX(AJ375:AQ375)</f>
        <v>0</v>
      </c>
      <c r="AS375" s="100">
        <f>AR375*AS$5</f>
        <v>0</v>
      </c>
      <c r="AT375" s="104"/>
      <c r="AU375" s="104"/>
      <c r="AV375" s="104"/>
      <c r="AW375" s="104"/>
      <c r="AX375" s="104"/>
      <c r="AY375" s="104"/>
      <c r="AZ375" s="104"/>
      <c r="BA375" s="104"/>
    </row>
    <row r="376" spans="1:53" ht="15.75" customHeight="1" hidden="1">
      <c r="A376" s="85">
        <f>A375+1</f>
        <v>369</v>
      </c>
      <c r="B376" s="86" t="s">
        <v>438</v>
      </c>
      <c r="C376" s="51" t="s">
        <v>9</v>
      </c>
      <c r="D376" s="87" t="s">
        <v>46</v>
      </c>
      <c r="E376" s="87" t="s">
        <v>47</v>
      </c>
      <c r="F376" s="88">
        <f>IF(G376&lt;1942,"L",IF(G376&lt;1947,"SM",IF(G376&lt;1957,"M",IF(G376&gt;2002,"J",""))))</f>
      </c>
      <c r="G376" s="87">
        <v>1975</v>
      </c>
      <c r="H376" s="89"/>
      <c r="I376" s="89">
        <f>IF(U376&lt;&gt;"",I$5-U376+1,"")</f>
      </c>
      <c r="J376" s="90"/>
      <c r="K376" s="91">
        <f>IF(V376&lt;&gt;"",(K$5-V376+1)*1.5,"")</f>
      </c>
      <c r="L376" s="92">
        <f>X376</f>
        <v>0</v>
      </c>
      <c r="M376" s="93">
        <f>Y376</f>
        <v>0</v>
      </c>
      <c r="N376" s="125"/>
      <c r="O376" s="94">
        <f>AI376</f>
        <v>0</v>
      </c>
      <c r="P376" s="93">
        <f>SUM(H376:K376)</f>
        <v>0</v>
      </c>
      <c r="Q376" s="95">
        <f>SUM(H376:K376)+MAX(M376,O376)</f>
        <v>0</v>
      </c>
      <c r="R376" s="96">
        <f>Q376+MAX(S376,T376)</f>
        <v>0</v>
      </c>
      <c r="S376" s="97">
        <f>IF(L376&gt;0,3,0)</f>
        <v>0</v>
      </c>
      <c r="T376" s="97">
        <f>IF(P376&gt;0,3,0)</f>
        <v>0</v>
      </c>
      <c r="U376" s="90"/>
      <c r="V376" s="90"/>
      <c r="W376" s="98">
        <v>0</v>
      </c>
      <c r="X376" s="99"/>
      <c r="Y376" s="100">
        <f>X376*Y$5</f>
        <v>0</v>
      </c>
      <c r="Z376" s="101"/>
      <c r="AA376" s="99"/>
      <c r="AB376" s="90"/>
      <c r="AC376" s="99"/>
      <c r="AD376" s="110"/>
      <c r="AE376" s="99"/>
      <c r="AF376" s="99"/>
      <c r="AG376" s="102"/>
      <c r="AH376" s="103">
        <f>MAX(Z376:AG376)</f>
        <v>0</v>
      </c>
      <c r="AI376" s="100">
        <f>AH376*AI$5</f>
        <v>0</v>
      </c>
      <c r="AJ376" s="101"/>
      <c r="AK376" s="102">
        <f>AA376*AK$3</f>
        <v>0</v>
      </c>
      <c r="AL376" s="102">
        <f>AB376*AL$3</f>
        <v>0</v>
      </c>
      <c r="AM376" s="102">
        <f>AC376*AM$3</f>
        <v>0</v>
      </c>
      <c r="AN376" s="102">
        <f>AD376*AN$3</f>
        <v>0</v>
      </c>
      <c r="AO376" s="102">
        <f>AE376*AO$3</f>
        <v>0</v>
      </c>
      <c r="AP376" s="102">
        <f>AF376*AP$3</f>
        <v>0</v>
      </c>
      <c r="AQ376" s="102">
        <f>AG376*AQ$3</f>
        <v>0</v>
      </c>
      <c r="AR376" s="103">
        <f>MAX(AJ376:AQ376)</f>
        <v>0</v>
      </c>
      <c r="AS376" s="100">
        <f>AR376*AS$5</f>
        <v>0</v>
      </c>
      <c r="AT376" s="104"/>
      <c r="AU376" s="104"/>
      <c r="AV376" s="104"/>
      <c r="AW376" s="104"/>
      <c r="AX376" s="104"/>
      <c r="AY376" s="104"/>
      <c r="AZ376" s="104"/>
      <c r="BA376" s="104"/>
    </row>
    <row r="377" spans="1:53" ht="15.75" customHeight="1" hidden="1">
      <c r="A377" s="85">
        <f>A376+1</f>
        <v>370</v>
      </c>
      <c r="B377" s="86" t="s">
        <v>439</v>
      </c>
      <c r="C377" s="51" t="s">
        <v>9</v>
      </c>
      <c r="D377" s="87" t="s">
        <v>46</v>
      </c>
      <c r="E377" s="87" t="s">
        <v>47</v>
      </c>
      <c r="F377" s="88" t="str">
        <f>IF(G377&lt;1943,"L",IF(G377&lt;1948,"SM",IF(G377&lt;1958,"M",IF(G377&gt;2003,"J",""))))</f>
        <v>SM</v>
      </c>
      <c r="G377" s="87">
        <v>1946</v>
      </c>
      <c r="H377" s="89"/>
      <c r="I377" s="89">
        <f>IF(U377&lt;&gt;"",I$5-U377+1,"")</f>
      </c>
      <c r="J377" s="90"/>
      <c r="K377" s="91">
        <f>IF(V377&lt;&gt;"",(K$5-V377+1)*1.5,"")</f>
      </c>
      <c r="L377" s="92">
        <f>X377</f>
        <v>0</v>
      </c>
      <c r="M377" s="93">
        <f>Y377</f>
        <v>0</v>
      </c>
      <c r="N377" s="94">
        <f>AH377</f>
        <v>0</v>
      </c>
      <c r="O377" s="94">
        <f>AI377</f>
        <v>0</v>
      </c>
      <c r="P377" s="93">
        <f>SUM(H377:K377)</f>
        <v>0</v>
      </c>
      <c r="Q377" s="95">
        <f>SUM(H377:K377)+MAX(M377,O377)</f>
        <v>0</v>
      </c>
      <c r="R377" s="96">
        <f>Q377+MAX(S377,T377)</f>
        <v>0</v>
      </c>
      <c r="S377" s="97">
        <f>IF(L377&gt;0,3,0)</f>
        <v>0</v>
      </c>
      <c r="T377" s="97">
        <f>IF(P377&gt;0,3,0)</f>
        <v>0</v>
      </c>
      <c r="U377" s="90"/>
      <c r="V377" s="90"/>
      <c r="W377" s="98">
        <v>0</v>
      </c>
      <c r="X377" s="99">
        <f>IF(W377&gt;0,W$5-W377+1,0)</f>
        <v>0</v>
      </c>
      <c r="Y377" s="100">
        <f>X377*Y$5</f>
        <v>0</v>
      </c>
      <c r="Z377" s="101"/>
      <c r="AA377" s="99"/>
      <c r="AB377" s="90"/>
      <c r="AC377" s="99"/>
      <c r="AD377" s="107"/>
      <c r="AE377" s="99"/>
      <c r="AF377" s="99"/>
      <c r="AG377" s="102"/>
      <c r="AH377" s="103">
        <f>MAX(Z377:AG377)</f>
        <v>0</v>
      </c>
      <c r="AI377" s="100">
        <f>AH377*AI$5</f>
        <v>0</v>
      </c>
      <c r="AJ377" s="101"/>
      <c r="AK377" s="102">
        <f>AA377*AK$3</f>
        <v>0</v>
      </c>
      <c r="AL377" s="102">
        <f>AB377*AL$3</f>
        <v>0</v>
      </c>
      <c r="AM377" s="102">
        <f>AC377*AM$3</f>
        <v>0</v>
      </c>
      <c r="AN377" s="102">
        <f>AD377*AN$3</f>
        <v>0</v>
      </c>
      <c r="AO377" s="102">
        <f>AE377*AO$3</f>
        <v>0</v>
      </c>
      <c r="AP377" s="102">
        <f>AF377*AP$3</f>
        <v>0</v>
      </c>
      <c r="AQ377" s="102">
        <f>AG377*AQ$3</f>
        <v>0</v>
      </c>
      <c r="AR377" s="103">
        <f>MAX(AJ377:AQ377)</f>
        <v>0</v>
      </c>
      <c r="AS377" s="100">
        <f>AR377*AS$5</f>
        <v>0</v>
      </c>
      <c r="AT377" s="104"/>
      <c r="AU377" s="104"/>
      <c r="AV377" s="104"/>
      <c r="AW377" s="104"/>
      <c r="AX377" s="104"/>
      <c r="AY377" s="104"/>
      <c r="AZ377" s="104"/>
      <c r="BA377" s="104"/>
    </row>
    <row r="378" spans="1:53" ht="15.75" customHeight="1" hidden="1">
      <c r="A378" s="85">
        <f>A377+1</f>
        <v>371</v>
      </c>
      <c r="B378" s="121" t="s">
        <v>440</v>
      </c>
      <c r="C378" s="51" t="s">
        <v>133</v>
      </c>
      <c r="D378" s="51" t="s">
        <v>381</v>
      </c>
      <c r="E378" s="50" t="s">
        <v>74</v>
      </c>
      <c r="F378" s="88">
        <f>IF(G378&lt;1942,"L",IF(G378&lt;1947,"SM",IF(G378&lt;1957,"M",IF(G378&gt;2002,"J",""))))</f>
      </c>
      <c r="G378" s="134">
        <v>1998</v>
      </c>
      <c r="H378" s="89"/>
      <c r="I378" s="89">
        <f>IF(U378&lt;&gt;"",I$5-U378+1,"")</f>
      </c>
      <c r="J378" s="90"/>
      <c r="K378" s="90">
        <f>IF(V378&lt;&gt;"",(K$5-V378+1)*1.5,"")</f>
      </c>
      <c r="L378" s="92">
        <f>X378</f>
        <v>0</v>
      </c>
      <c r="M378" s="93">
        <f>Y378</f>
        <v>0</v>
      </c>
      <c r="N378" s="94">
        <f>AH378</f>
        <v>0</v>
      </c>
      <c r="O378" s="94">
        <f>AI378</f>
        <v>0</v>
      </c>
      <c r="P378" s="93">
        <f>SUM(H378:K378)</f>
        <v>0</v>
      </c>
      <c r="Q378" s="95">
        <f>SUM(H378:K378)+MAX(M378,O378)</f>
        <v>0</v>
      </c>
      <c r="R378" s="96">
        <f>Q378+MAX(S378,T378)</f>
        <v>0</v>
      </c>
      <c r="S378" s="97">
        <f>IF(L378&gt;0,3,0)</f>
        <v>0</v>
      </c>
      <c r="T378" s="97">
        <f>IF(P378&gt;0,3,0)</f>
        <v>0</v>
      </c>
      <c r="U378" s="90"/>
      <c r="V378" s="90"/>
      <c r="W378" s="98">
        <v>0</v>
      </c>
      <c r="X378" s="99"/>
      <c r="Y378" s="100">
        <f>X378*Y$5</f>
        <v>0</v>
      </c>
      <c r="Z378" s="101"/>
      <c r="AA378" s="99"/>
      <c r="AB378" s="90"/>
      <c r="AC378" s="99"/>
      <c r="AD378" s="110"/>
      <c r="AE378" s="99"/>
      <c r="AF378" s="99"/>
      <c r="AG378" s="102"/>
      <c r="AH378" s="103">
        <f>MAX(Z378:AG378)</f>
        <v>0</v>
      </c>
      <c r="AI378" s="100">
        <f>AH378*AI$5</f>
        <v>0</v>
      </c>
      <c r="AJ378" s="101"/>
      <c r="AK378" s="102">
        <f>AA378*AK$3</f>
        <v>0</v>
      </c>
      <c r="AL378" s="102">
        <f>AB378*AL$3</f>
        <v>0</v>
      </c>
      <c r="AM378" s="102">
        <f>AC378*AM$3</f>
        <v>0</v>
      </c>
      <c r="AN378" s="102">
        <f>AD378*AN$3</f>
        <v>0</v>
      </c>
      <c r="AO378" s="102">
        <f>AE378*AO$3</f>
        <v>0</v>
      </c>
      <c r="AP378" s="102">
        <f>AF378*AP$3</f>
        <v>0</v>
      </c>
      <c r="AQ378" s="102">
        <f>AG378*AQ$3</f>
        <v>0</v>
      </c>
      <c r="AR378" s="103">
        <f>MAX(AJ378:AQ378)</f>
        <v>0</v>
      </c>
      <c r="AS378" s="100">
        <f>AR378*AS$5</f>
        <v>0</v>
      </c>
      <c r="AT378" s="104"/>
      <c r="AU378" s="104"/>
      <c r="AV378" s="104"/>
      <c r="AW378" s="104"/>
      <c r="AX378" s="104"/>
      <c r="AY378" s="104"/>
      <c r="AZ378" s="104"/>
      <c r="BA378" s="104"/>
    </row>
    <row r="379" spans="1:53" ht="15.75" customHeight="1" hidden="1">
      <c r="A379" s="85">
        <f>A378+1</f>
        <v>372</v>
      </c>
      <c r="B379" s="86" t="s">
        <v>441</v>
      </c>
      <c r="C379" s="51" t="s">
        <v>52</v>
      </c>
      <c r="D379" s="87" t="s">
        <v>46</v>
      </c>
      <c r="E379" s="87" t="s">
        <v>47</v>
      </c>
      <c r="F379" s="88">
        <f>IF(G379&lt;1942,"L",IF(G379&lt;1947,"SM",IF(G379&lt;1957,"M",IF(G379&gt;2002,"J",""))))</f>
      </c>
      <c r="G379" s="87">
        <v>1977</v>
      </c>
      <c r="H379" s="89"/>
      <c r="I379" s="89">
        <f>IF(U379&lt;&gt;"",I$5-U379+1,"")</f>
      </c>
      <c r="J379" s="90"/>
      <c r="K379" s="91">
        <f>IF(V379&lt;&gt;"",(K$5-V379+1)*1.5,"")</f>
      </c>
      <c r="L379" s="92">
        <f>X379</f>
        <v>0</v>
      </c>
      <c r="M379" s="93">
        <f>Y379</f>
        <v>0</v>
      </c>
      <c r="N379" s="94">
        <f>AG379</f>
        <v>0</v>
      </c>
      <c r="O379" s="94">
        <f>AH379</f>
        <v>0</v>
      </c>
      <c r="P379" s="93">
        <f>SUM(I379:K379)</f>
        <v>0</v>
      </c>
      <c r="Q379" s="95">
        <f>SUM(I379:K379)+MAX(M379,O379)</f>
        <v>0</v>
      </c>
      <c r="R379" s="96">
        <f>Q379+MAX(S379,T379)</f>
        <v>0</v>
      </c>
      <c r="S379" s="97">
        <f>IF(L379&gt;0,3,0)</f>
        <v>0</v>
      </c>
      <c r="T379" s="97">
        <f>IF(P379&gt;0,3,0)</f>
        <v>0</v>
      </c>
      <c r="U379" s="90"/>
      <c r="V379" s="90"/>
      <c r="W379" s="98">
        <v>0</v>
      </c>
      <c r="X379" s="99"/>
      <c r="Y379" s="100">
        <f>X379*Y$5</f>
        <v>0</v>
      </c>
      <c r="Z379" s="99"/>
      <c r="AA379" s="90"/>
      <c r="AB379" s="99"/>
      <c r="AC379" s="110"/>
      <c r="AD379" s="99"/>
      <c r="AE379" s="99"/>
      <c r="AF379" s="99"/>
      <c r="AG379" s="102"/>
      <c r="AH379" s="100">
        <f>AG379*AH$5</f>
        <v>0</v>
      </c>
      <c r="AI379" s="100">
        <f>AH379*AI$5</f>
        <v>0</v>
      </c>
      <c r="AJ379" s="101"/>
      <c r="AK379" s="102">
        <f>AA379*AK$3</f>
        <v>0</v>
      </c>
      <c r="AL379" s="102">
        <f>AB379*AL$3</f>
        <v>0</v>
      </c>
      <c r="AM379" s="102">
        <f>AC379*AM$3</f>
        <v>0</v>
      </c>
      <c r="AN379" s="102">
        <f>AD379*AN$3</f>
        <v>0</v>
      </c>
      <c r="AO379" s="102">
        <f>AE379*AO$3</f>
        <v>0</v>
      </c>
      <c r="AP379" s="102">
        <f>AF379*AP$3</f>
        <v>0</v>
      </c>
      <c r="AQ379" s="102">
        <f>AG379*AQ$3</f>
        <v>0</v>
      </c>
      <c r="AR379" s="103">
        <f>MAX(AJ379:AQ379)</f>
        <v>0</v>
      </c>
      <c r="AS379" s="100">
        <f>AR379*AS$5</f>
        <v>0</v>
      </c>
      <c r="AT379" s="104"/>
      <c r="AU379" s="104"/>
      <c r="AV379" s="104"/>
      <c r="AW379" s="104"/>
      <c r="AX379" s="104"/>
      <c r="AY379" s="104"/>
      <c r="AZ379" s="104"/>
      <c r="BA379" s="104"/>
    </row>
    <row r="380" spans="1:50" s="104" customFormat="1" ht="15.75" customHeight="1" hidden="1">
      <c r="A380" s="85">
        <f>A379+1</f>
        <v>373</v>
      </c>
      <c r="B380" s="105" t="s">
        <v>442</v>
      </c>
      <c r="C380" s="51" t="s">
        <v>52</v>
      </c>
      <c r="D380" s="87" t="s">
        <v>46</v>
      </c>
      <c r="E380" s="111" t="s">
        <v>47</v>
      </c>
      <c r="F380" s="88" t="str">
        <f>IF(G380&lt;1942,"L",IF(G380&lt;1947,"SM",IF(G380&lt;1957,"M",IF(G380&gt;2002,"J",""))))</f>
        <v>M</v>
      </c>
      <c r="G380" s="111">
        <v>1951</v>
      </c>
      <c r="H380" s="89"/>
      <c r="I380" s="89">
        <f>IF(U380&lt;&gt;"",I$5-U380+1,"")</f>
      </c>
      <c r="J380" s="112"/>
      <c r="K380" s="91">
        <f>IF(V380&lt;&gt;"",(K$5-V380+1)*1.5,"")</f>
      </c>
      <c r="L380" s="92">
        <f>X380</f>
        <v>0</v>
      </c>
      <c r="M380" s="93">
        <f>Y380</f>
        <v>0</v>
      </c>
      <c r="N380" s="125"/>
      <c r="O380" s="94">
        <f>AI380</f>
        <v>0</v>
      </c>
      <c r="P380" s="93">
        <f>SUM(H380:K380)</f>
        <v>0</v>
      </c>
      <c r="Q380" s="95">
        <f>SUM(H380:K380)+MAX(M380,O380)</f>
        <v>0</v>
      </c>
      <c r="R380" s="96">
        <f>Q380+MAX(S380,T380)</f>
        <v>0</v>
      </c>
      <c r="S380" s="97">
        <f>IF(L380&gt;0,3,0)</f>
        <v>0</v>
      </c>
      <c r="T380" s="97">
        <f>IF(P380&gt;0,3,0)</f>
        <v>0</v>
      </c>
      <c r="U380" s="90"/>
      <c r="V380" s="112"/>
      <c r="W380" s="98">
        <v>0</v>
      </c>
      <c r="X380" s="99"/>
      <c r="Y380" s="100">
        <f>X380*Y$5</f>
        <v>0</v>
      </c>
      <c r="Z380" s="101"/>
      <c r="AA380" s="119"/>
      <c r="AB380" s="112"/>
      <c r="AC380" s="119"/>
      <c r="AD380" s="110"/>
      <c r="AE380" s="119"/>
      <c r="AF380" s="119"/>
      <c r="AG380" s="102"/>
      <c r="AH380" s="103">
        <f>MAX(Z380:AG380)</f>
        <v>0</v>
      </c>
      <c r="AI380" s="100">
        <f>AH380*AI$5</f>
        <v>0</v>
      </c>
      <c r="AJ380" s="101"/>
      <c r="AK380" s="102">
        <f>AA380*AK$3</f>
        <v>0</v>
      </c>
      <c r="AL380" s="102">
        <f>AB380*AL$3</f>
        <v>0</v>
      </c>
      <c r="AM380" s="102">
        <f>AC380*AM$3</f>
        <v>0</v>
      </c>
      <c r="AN380" s="102">
        <f>AD380*AN$3</f>
        <v>0</v>
      </c>
      <c r="AO380" s="102">
        <f>AE380*AO$3</f>
        <v>0</v>
      </c>
      <c r="AP380" s="102">
        <f>AF380*AP$3</f>
        <v>0</v>
      </c>
      <c r="AQ380" s="102">
        <f>AG380*AQ$3</f>
        <v>0</v>
      </c>
      <c r="AR380" s="103">
        <f>MAX(AJ380:AQ380)</f>
        <v>0</v>
      </c>
      <c r="AS380" s="100">
        <f>AR380*AS$5</f>
        <v>0</v>
      </c>
      <c r="AV380" s="2"/>
      <c r="AW380" s="2"/>
      <c r="AX380" s="2"/>
    </row>
    <row r="381" spans="1:53" ht="15.75" customHeight="1" hidden="1">
      <c r="A381" s="85">
        <f>A380+1</f>
        <v>374</v>
      </c>
      <c r="B381" s="86" t="s">
        <v>443</v>
      </c>
      <c r="C381" s="51" t="s">
        <v>9</v>
      </c>
      <c r="D381" s="87" t="s">
        <v>46</v>
      </c>
      <c r="E381" s="87" t="s">
        <v>47</v>
      </c>
      <c r="F381" s="88" t="str">
        <f>IF(G381&lt;1943,"L",IF(G381&lt;1948,"SM",IF(G381&lt;1958,"M",IF(G381&gt;2003,"J",""))))</f>
        <v>M</v>
      </c>
      <c r="G381" s="87">
        <v>1948</v>
      </c>
      <c r="H381" s="89"/>
      <c r="I381" s="89">
        <f>IF(U381&lt;&gt;"",I$5-U381+1,"")</f>
      </c>
      <c r="J381" s="90"/>
      <c r="K381" s="91">
        <f>IF(V381&lt;&gt;"",(K$5-V381+1)*1.5,"")</f>
      </c>
      <c r="L381" s="92">
        <f>X381</f>
        <v>0</v>
      </c>
      <c r="M381" s="93">
        <f>Y381</f>
        <v>0</v>
      </c>
      <c r="N381" s="94">
        <f>AH381</f>
        <v>0</v>
      </c>
      <c r="O381" s="94">
        <f>AI381</f>
        <v>0</v>
      </c>
      <c r="P381" s="93">
        <f>SUM(H381:K381)</f>
        <v>0</v>
      </c>
      <c r="Q381" s="95">
        <f>SUM(H381:K381)+MAX(M381,O381)</f>
        <v>0</v>
      </c>
      <c r="R381" s="96">
        <f>Q381+MAX(S381,T381)</f>
        <v>0</v>
      </c>
      <c r="S381" s="97">
        <f>IF(L381&gt;0,3,0)</f>
        <v>0</v>
      </c>
      <c r="T381" s="97">
        <f>IF(P381&gt;0,3,0)</f>
        <v>0</v>
      </c>
      <c r="U381" s="90"/>
      <c r="V381" s="90"/>
      <c r="W381" s="98">
        <v>0</v>
      </c>
      <c r="X381" s="102"/>
      <c r="Y381" s="100">
        <f>X381*Y$5</f>
        <v>0</v>
      </c>
      <c r="Z381" s="101"/>
      <c r="AA381" s="99"/>
      <c r="AB381" s="90"/>
      <c r="AC381" s="119"/>
      <c r="AD381" s="110"/>
      <c r="AE381" s="99"/>
      <c r="AF381" s="99"/>
      <c r="AG381" s="102"/>
      <c r="AH381" s="103">
        <f>MAX(Z381:AG381)</f>
        <v>0</v>
      </c>
      <c r="AI381" s="100">
        <f>AH381*AI$5</f>
        <v>0</v>
      </c>
      <c r="AJ381" s="101"/>
      <c r="AK381" s="102">
        <f>AA381*AK$3</f>
        <v>0</v>
      </c>
      <c r="AL381" s="102">
        <f>AB381*AL$3</f>
        <v>0</v>
      </c>
      <c r="AM381" s="102">
        <f>AC381*AM$3</f>
        <v>0</v>
      </c>
      <c r="AN381" s="102">
        <f>AD381*AN$3</f>
        <v>0</v>
      </c>
      <c r="AO381" s="102">
        <f>AE381*AO$3</f>
        <v>0</v>
      </c>
      <c r="AP381" s="102">
        <f>AF381*AP$3</f>
        <v>0</v>
      </c>
      <c r="AQ381" s="102">
        <f>AG381*AQ$3</f>
        <v>0</v>
      </c>
      <c r="AR381" s="103">
        <f>MAX(AJ381:AQ381)</f>
        <v>0</v>
      </c>
      <c r="AS381" s="100">
        <f>AR381*AS$5</f>
        <v>0</v>
      </c>
      <c r="AT381" s="104"/>
      <c r="AU381" s="104"/>
      <c r="AV381" s="104"/>
      <c r="AW381" s="104"/>
      <c r="AX381" s="104"/>
      <c r="AY381" s="104"/>
      <c r="AZ381" s="104"/>
      <c r="BA381" s="104"/>
    </row>
    <row r="382" spans="1:53" ht="15.75" customHeight="1" hidden="1">
      <c r="A382" s="85">
        <f>A381+1</f>
        <v>375</v>
      </c>
      <c r="B382" s="86" t="s">
        <v>444</v>
      </c>
      <c r="C382" s="51" t="s">
        <v>9</v>
      </c>
      <c r="D382" s="87" t="s">
        <v>46</v>
      </c>
      <c r="E382" s="87" t="s">
        <v>47</v>
      </c>
      <c r="F382" s="88" t="str">
        <f>IF(G382&lt;1943,"L",IF(G382&lt;1948,"SM",IF(G382&lt;1958,"M",IF(G382&gt;2003,"J",""))))</f>
        <v>M</v>
      </c>
      <c r="G382" s="87">
        <v>1950</v>
      </c>
      <c r="H382" s="89"/>
      <c r="I382" s="89">
        <f>IF(U382&lt;&gt;"",I$5-U382+1,"")</f>
      </c>
      <c r="J382" s="90"/>
      <c r="K382" s="91">
        <f>IF(V382&lt;&gt;"",(K$5-V382+1)*1.5,"")</f>
      </c>
      <c r="L382" s="92">
        <f>X382</f>
        <v>0</v>
      </c>
      <c r="M382" s="93">
        <f>Y382</f>
        <v>0</v>
      </c>
      <c r="N382" s="94">
        <f>AH382</f>
        <v>0</v>
      </c>
      <c r="O382" s="94">
        <f>AI382</f>
        <v>0</v>
      </c>
      <c r="P382" s="93">
        <f>SUM(H382:K382)</f>
        <v>0</v>
      </c>
      <c r="Q382" s="95">
        <f>SUM(H382:K382)+MAX(M382,O382)</f>
        <v>0</v>
      </c>
      <c r="R382" s="96">
        <f>Q382+MAX(S382,T382)</f>
        <v>0</v>
      </c>
      <c r="S382" s="97">
        <f>IF(L382&gt;0,3,0)</f>
        <v>0</v>
      </c>
      <c r="T382" s="97">
        <f>IF(P382&gt;0,3,0)</f>
        <v>0</v>
      </c>
      <c r="U382" s="90"/>
      <c r="V382" s="90"/>
      <c r="W382" s="98">
        <v>0</v>
      </c>
      <c r="X382" s="99"/>
      <c r="Y382" s="100">
        <f>X382*Y$5</f>
        <v>0</v>
      </c>
      <c r="Z382" s="101"/>
      <c r="AA382" s="99"/>
      <c r="AB382" s="90"/>
      <c r="AC382" s="99"/>
      <c r="AD382" s="110"/>
      <c r="AE382" s="99"/>
      <c r="AF382" s="99"/>
      <c r="AG382" s="102"/>
      <c r="AH382" s="103">
        <f>MAX(Z382:AG382)</f>
        <v>0</v>
      </c>
      <c r="AI382" s="100">
        <f>AH382*AI$5</f>
        <v>0</v>
      </c>
      <c r="AJ382" s="101"/>
      <c r="AK382" s="102">
        <f>AA382*AK$3</f>
        <v>0</v>
      </c>
      <c r="AL382" s="102">
        <f>AB382*AL$3</f>
        <v>0</v>
      </c>
      <c r="AM382" s="102">
        <f>AC382*AM$3</f>
        <v>0</v>
      </c>
      <c r="AN382" s="102">
        <f>AD382*AN$3</f>
        <v>0</v>
      </c>
      <c r="AO382" s="102">
        <f>AE382*AO$3</f>
        <v>0</v>
      </c>
      <c r="AP382" s="102">
        <f>AF382*AP$3</f>
        <v>0</v>
      </c>
      <c r="AQ382" s="102">
        <f>AG382*AQ$3</f>
        <v>0</v>
      </c>
      <c r="AR382" s="103">
        <f>MAX(AJ382:AQ382)</f>
        <v>0</v>
      </c>
      <c r="AS382" s="100">
        <f>AR382*AS$5</f>
        <v>0</v>
      </c>
      <c r="AT382" s="104"/>
      <c r="AU382" s="104"/>
      <c r="AV382" s="104"/>
      <c r="AW382" s="104"/>
      <c r="AX382" s="104"/>
      <c r="AY382" s="104"/>
      <c r="AZ382" s="104"/>
      <c r="BA382" s="104"/>
    </row>
    <row r="383" spans="1:53" ht="15.75" customHeight="1" hidden="1">
      <c r="A383" s="85">
        <f>A382+1</f>
        <v>376</v>
      </c>
      <c r="B383" s="86" t="s">
        <v>445</v>
      </c>
      <c r="C383" s="51" t="s">
        <v>65</v>
      </c>
      <c r="D383" s="87" t="s">
        <v>46</v>
      </c>
      <c r="E383" s="111" t="s">
        <v>47</v>
      </c>
      <c r="F383" s="88">
        <f>IF(G383&lt;1942,"L",IF(G383&lt;1947,"SM",IF(G383&lt;1957,"M",IF(G383&gt;2002,"J",""))))</f>
      </c>
      <c r="G383" s="111">
        <v>1971</v>
      </c>
      <c r="H383" s="89"/>
      <c r="I383" s="89">
        <f>IF(U383&lt;&gt;"",I$5-U383+1,"")</f>
      </c>
      <c r="J383" s="90"/>
      <c r="K383" s="91">
        <f>IF(V383&lt;&gt;"",(K$5-V383+1)*1.5,"")</f>
      </c>
      <c r="L383" s="92">
        <f>X383</f>
        <v>0</v>
      </c>
      <c r="M383" s="93">
        <f>Y383</f>
        <v>0</v>
      </c>
      <c r="N383" s="94">
        <f>AH383</f>
        <v>0</v>
      </c>
      <c r="O383" s="94">
        <f>AI383</f>
        <v>0</v>
      </c>
      <c r="P383" s="93">
        <f>SUM(H383:K383)</f>
        <v>0</v>
      </c>
      <c r="Q383" s="95">
        <f>SUM(H383:K383)+MAX(M383,O383)</f>
        <v>0</v>
      </c>
      <c r="R383" s="96">
        <f>Q383+MAX(S383,T383)</f>
        <v>0</v>
      </c>
      <c r="S383" s="97">
        <f>IF(L383&gt;0,3,0)</f>
        <v>0</v>
      </c>
      <c r="T383" s="97">
        <f>IF(P383&gt;0,3,0)</f>
        <v>0</v>
      </c>
      <c r="U383" s="90"/>
      <c r="V383" s="90"/>
      <c r="W383" s="98">
        <v>0</v>
      </c>
      <c r="X383" s="99"/>
      <c r="Y383" s="100">
        <f>X383*Y$5</f>
        <v>0</v>
      </c>
      <c r="Z383" s="101"/>
      <c r="AA383" s="102"/>
      <c r="AB383" s="90"/>
      <c r="AC383" s="99"/>
      <c r="AD383" s="110"/>
      <c r="AE383" s="99"/>
      <c r="AF383" s="99"/>
      <c r="AG383" s="102"/>
      <c r="AH383" s="103">
        <f>MAX(Z383:AG383)</f>
        <v>0</v>
      </c>
      <c r="AI383" s="100">
        <f>AH383*AI$5</f>
        <v>0</v>
      </c>
      <c r="AJ383" s="101"/>
      <c r="AK383" s="102">
        <f>AA383*AK$3</f>
        <v>0</v>
      </c>
      <c r="AL383" s="102">
        <f>AB383*AL$3</f>
        <v>0</v>
      </c>
      <c r="AM383" s="102">
        <f>AC383*AM$3</f>
        <v>0</v>
      </c>
      <c r="AN383" s="102">
        <f>AD383*AN$3</f>
        <v>0</v>
      </c>
      <c r="AO383" s="102">
        <f>AE383*AO$3</f>
        <v>0</v>
      </c>
      <c r="AP383" s="102">
        <f>AF383*AP$3</f>
        <v>0</v>
      </c>
      <c r="AQ383" s="102">
        <f>AG383*AQ$3</f>
        <v>0</v>
      </c>
      <c r="AR383" s="103">
        <f>MAX(AJ383:AQ383)</f>
        <v>0</v>
      </c>
      <c r="AS383" s="100">
        <f>AR383*AS$5</f>
        <v>0</v>
      </c>
      <c r="AT383" s="104"/>
      <c r="AU383" s="104"/>
      <c r="AV383" s="104"/>
      <c r="AW383" s="104"/>
      <c r="AX383" s="104"/>
      <c r="AY383" s="104"/>
      <c r="AZ383" s="104"/>
      <c r="BA383" s="104"/>
    </row>
    <row r="384" spans="1:53" ht="15.75" customHeight="1" hidden="1">
      <c r="A384" s="85">
        <f>A383+1</f>
        <v>377</v>
      </c>
      <c r="B384" s="86" t="s">
        <v>446</v>
      </c>
      <c r="C384" s="51" t="s">
        <v>194</v>
      </c>
      <c r="D384" s="87" t="s">
        <v>46</v>
      </c>
      <c r="E384" s="87" t="s">
        <v>47</v>
      </c>
      <c r="F384" s="88">
        <f>IF(G384&lt;1942,"L",IF(G384&lt;1947,"SM",IF(G384&lt;1957,"M",IF(G384&gt;2002,"J",""))))</f>
      </c>
      <c r="G384" s="87">
        <v>1959</v>
      </c>
      <c r="H384" s="89"/>
      <c r="I384" s="89">
        <f>IF(U384&lt;&gt;"",I$5-U384+1,"")</f>
      </c>
      <c r="J384" s="90"/>
      <c r="K384" s="91">
        <f>IF(V384&lt;&gt;"",(K$5-V384+1)*1.5,"")</f>
      </c>
      <c r="L384" s="92">
        <f>X384</f>
        <v>0</v>
      </c>
      <c r="M384" s="93">
        <f>Y384</f>
        <v>0</v>
      </c>
      <c r="N384" s="94">
        <f>AH384</f>
        <v>0</v>
      </c>
      <c r="O384" s="94">
        <f>AI384</f>
        <v>0</v>
      </c>
      <c r="P384" s="93">
        <f>SUM(H384:K384)</f>
        <v>0</v>
      </c>
      <c r="Q384" s="95">
        <f>SUM(H384:K384)+MAX(M384,O384)</f>
        <v>0</v>
      </c>
      <c r="R384" s="96">
        <f>Q384+MAX(S384,T384)</f>
        <v>0</v>
      </c>
      <c r="S384" s="97">
        <f>IF(L384&gt;0,3,0)</f>
        <v>0</v>
      </c>
      <c r="T384" s="97">
        <f>IF(P384&gt;0,3,0)</f>
        <v>0</v>
      </c>
      <c r="U384" s="90"/>
      <c r="V384" s="90"/>
      <c r="W384" s="98">
        <v>0</v>
      </c>
      <c r="X384" s="99">
        <f>IF(W384&gt;0,W$5-W384+1,0)</f>
        <v>0</v>
      </c>
      <c r="Y384" s="100">
        <f>X384*Y$5</f>
        <v>0</v>
      </c>
      <c r="Z384" s="101"/>
      <c r="AA384" s="99"/>
      <c r="AB384" s="90"/>
      <c r="AC384" s="99"/>
      <c r="AD384" s="110"/>
      <c r="AE384" s="99"/>
      <c r="AF384" s="99"/>
      <c r="AG384" s="102"/>
      <c r="AH384" s="103">
        <f>MAX(Z384:AG384)</f>
        <v>0</v>
      </c>
      <c r="AI384" s="100">
        <f>AH384*AI$5</f>
        <v>0</v>
      </c>
      <c r="AJ384" s="101"/>
      <c r="AK384" s="102">
        <f>AA384*AK$3</f>
        <v>0</v>
      </c>
      <c r="AL384" s="102">
        <f>AB384*AL$3</f>
        <v>0</v>
      </c>
      <c r="AM384" s="102">
        <f>AC384*AM$3</f>
        <v>0</v>
      </c>
      <c r="AN384" s="102">
        <f>AD384*AN$3</f>
        <v>0</v>
      </c>
      <c r="AO384" s="102">
        <f>AE384*AO$3</f>
        <v>0</v>
      </c>
      <c r="AP384" s="102">
        <f>AF384*AP$3</f>
        <v>0</v>
      </c>
      <c r="AQ384" s="102">
        <f>AG384*AQ$3</f>
        <v>0</v>
      </c>
      <c r="AR384" s="103">
        <f>MAX(AJ384:AQ384)</f>
        <v>0</v>
      </c>
      <c r="AS384" s="100">
        <f>AR384*AS$5</f>
        <v>0</v>
      </c>
      <c r="AT384" s="104"/>
      <c r="AU384" s="104"/>
      <c r="AV384" s="104"/>
      <c r="AW384" s="104"/>
      <c r="AX384" s="104"/>
      <c r="AY384" s="104"/>
      <c r="AZ384" s="104"/>
      <c r="BA384" s="104"/>
    </row>
    <row r="385" spans="1:53" ht="15.75" customHeight="1" hidden="1">
      <c r="A385" s="85">
        <f>A384+1</f>
        <v>378</v>
      </c>
      <c r="B385" s="86" t="s">
        <v>447</v>
      </c>
      <c r="C385" s="51" t="s">
        <v>9</v>
      </c>
      <c r="D385" s="87" t="s">
        <v>46</v>
      </c>
      <c r="E385" s="87" t="s">
        <v>47</v>
      </c>
      <c r="F385" s="88" t="str">
        <f>IF(G385&lt;1942,"L",IF(G385&lt;1947,"SM",IF(G385&lt;1957,"M",IF(G385&gt;2002,"J",""))))</f>
        <v>L</v>
      </c>
      <c r="G385" s="87">
        <v>1936</v>
      </c>
      <c r="H385" s="89"/>
      <c r="I385" s="89">
        <f>IF(U385&lt;&gt;"",I$5-U385+1,"")</f>
      </c>
      <c r="J385" s="90"/>
      <c r="K385" s="91">
        <f>IF(V385&lt;&gt;"",(K$5-V385+1)*1.5,"")</f>
      </c>
      <c r="L385" s="92">
        <f>X385</f>
        <v>0</v>
      </c>
      <c r="M385" s="93">
        <f>Y385</f>
        <v>0</v>
      </c>
      <c r="N385" s="125"/>
      <c r="O385" s="94">
        <f>AI385</f>
        <v>0</v>
      </c>
      <c r="P385" s="93">
        <f>SUM(H385:K385)</f>
        <v>0</v>
      </c>
      <c r="Q385" s="95">
        <f>SUM(H385:K385)+MAX(M385,O385)</f>
        <v>0</v>
      </c>
      <c r="R385" s="96">
        <f>Q385+MAX(S385,T385)</f>
        <v>0</v>
      </c>
      <c r="S385" s="97">
        <f>IF(L385&gt;0,3,0)</f>
        <v>0</v>
      </c>
      <c r="T385" s="97">
        <f>IF(P385&gt;0,3,0)</f>
        <v>0</v>
      </c>
      <c r="U385" s="90"/>
      <c r="V385" s="90"/>
      <c r="W385" s="98">
        <v>0</v>
      </c>
      <c r="X385" s="99"/>
      <c r="Y385" s="100">
        <f>X385*Y$5</f>
        <v>0</v>
      </c>
      <c r="Z385" s="101"/>
      <c r="AA385" s="99"/>
      <c r="AB385" s="90"/>
      <c r="AC385" s="99"/>
      <c r="AD385" s="110"/>
      <c r="AE385" s="99"/>
      <c r="AF385" s="99"/>
      <c r="AG385" s="102"/>
      <c r="AH385" s="103">
        <f>MAX(Z385:AG385)</f>
        <v>0</v>
      </c>
      <c r="AI385" s="100">
        <f>AH385*AI$5</f>
        <v>0</v>
      </c>
      <c r="AJ385" s="101"/>
      <c r="AK385" s="102">
        <f>AA385*AK$3</f>
        <v>0</v>
      </c>
      <c r="AL385" s="102">
        <f>AB385*AL$3</f>
        <v>0</v>
      </c>
      <c r="AM385" s="102">
        <f>AC385*AM$3</f>
        <v>0</v>
      </c>
      <c r="AN385" s="102">
        <f>AD385*AN$3</f>
        <v>0</v>
      </c>
      <c r="AO385" s="102">
        <f>AE385*AO$3</f>
        <v>0</v>
      </c>
      <c r="AP385" s="102">
        <f>AF385*AP$3</f>
        <v>0</v>
      </c>
      <c r="AQ385" s="102">
        <f>AG385*AQ$3</f>
        <v>0</v>
      </c>
      <c r="AR385" s="103">
        <f>MAX(AJ385:AQ385)</f>
        <v>0</v>
      </c>
      <c r="AS385" s="100">
        <f>AR385*AS$5</f>
        <v>0</v>
      </c>
      <c r="AT385" s="104"/>
      <c r="AU385" s="104"/>
      <c r="AV385" s="104"/>
      <c r="AW385" s="104"/>
      <c r="AX385" s="104"/>
      <c r="AY385" s="104"/>
      <c r="AZ385" s="104"/>
      <c r="BA385" s="104"/>
    </row>
    <row r="386" spans="1:53" ht="15.75" customHeight="1" hidden="1">
      <c r="A386" s="85">
        <f>A385+1</f>
        <v>379</v>
      </c>
      <c r="B386" s="105" t="s">
        <v>448</v>
      </c>
      <c r="C386" s="51" t="s">
        <v>45</v>
      </c>
      <c r="D386" s="87" t="s">
        <v>46</v>
      </c>
      <c r="E386" s="87" t="s">
        <v>47</v>
      </c>
      <c r="F386" s="88" t="str">
        <f>IF(G386&lt;1942,"L",IF(G386&lt;1947,"SM",IF(G386&lt;1957,"M",IF(G386&gt;2002,"J",""))))</f>
        <v>M</v>
      </c>
      <c r="G386" s="87">
        <v>1956</v>
      </c>
      <c r="H386" s="89"/>
      <c r="I386" s="89">
        <f>IF(U386&lt;&gt;"",I$5-U386+1,"")</f>
      </c>
      <c r="J386" s="99"/>
      <c r="K386" s="91">
        <f>IF(V386&lt;&gt;"",(K$5-V386+1)*1.5,"")</f>
      </c>
      <c r="L386" s="92">
        <f>X386</f>
        <v>0</v>
      </c>
      <c r="M386" s="93">
        <f>Y386</f>
        <v>0</v>
      </c>
      <c r="N386" s="94">
        <f>AH386</f>
        <v>0</v>
      </c>
      <c r="O386" s="94">
        <f>AI386</f>
        <v>0</v>
      </c>
      <c r="P386" s="93">
        <f>SUM(H386:K386)</f>
        <v>0</v>
      </c>
      <c r="Q386" s="95">
        <f>SUM(H386:K386)+MAX(M386,O386)</f>
        <v>0</v>
      </c>
      <c r="R386" s="96">
        <f>Q386+MAX(S386,T386)</f>
        <v>0</v>
      </c>
      <c r="S386" s="97">
        <f>IF(L386&gt;0,3,0)</f>
        <v>0</v>
      </c>
      <c r="T386" s="97">
        <f>IF(P386&gt;0,3,0)</f>
        <v>0</v>
      </c>
      <c r="U386" s="90"/>
      <c r="V386" s="90"/>
      <c r="W386" s="98">
        <v>0</v>
      </c>
      <c r="X386" s="99"/>
      <c r="Y386" s="100">
        <f>X386*Y$5</f>
        <v>0</v>
      </c>
      <c r="Z386" s="101"/>
      <c r="AA386" s="99"/>
      <c r="AB386" s="99"/>
      <c r="AC386" s="99"/>
      <c r="AD386" s="110"/>
      <c r="AE386" s="99"/>
      <c r="AF386" s="99"/>
      <c r="AG386" s="102"/>
      <c r="AH386" s="103">
        <f>MAX(Z386:AG386)</f>
        <v>0</v>
      </c>
      <c r="AI386" s="100">
        <f>AH386*AI$5</f>
        <v>0</v>
      </c>
      <c r="AJ386" s="101"/>
      <c r="AK386" s="102">
        <f>AA386*AK$3</f>
        <v>0</v>
      </c>
      <c r="AL386" s="102">
        <f>AB386*AL$3</f>
        <v>0</v>
      </c>
      <c r="AM386" s="102">
        <f>AC386*AM$3</f>
        <v>0</v>
      </c>
      <c r="AN386" s="102">
        <f>AD386*AN$3</f>
        <v>0</v>
      </c>
      <c r="AO386" s="102">
        <f>AE386*AO$3</f>
        <v>0</v>
      </c>
      <c r="AP386" s="102">
        <f>AF386*AP$3</f>
        <v>0</v>
      </c>
      <c r="AQ386" s="102">
        <f>AG386*AQ$3</f>
        <v>0</v>
      </c>
      <c r="AR386" s="103">
        <f>MAX(AJ386:AQ386)</f>
        <v>0</v>
      </c>
      <c r="AS386" s="100">
        <f>AR386*AS$5</f>
        <v>0</v>
      </c>
      <c r="AT386" s="104"/>
      <c r="AU386" s="104"/>
      <c r="AV386" s="104"/>
      <c r="AW386" s="104"/>
      <c r="AX386" s="104"/>
      <c r="AY386" s="104"/>
      <c r="AZ386" s="104"/>
      <c r="BA386" s="104"/>
    </row>
    <row r="387" spans="1:53" ht="15.75" customHeight="1" hidden="1">
      <c r="A387" s="85">
        <f>A386+1</f>
        <v>380</v>
      </c>
      <c r="B387" s="105" t="s">
        <v>449</v>
      </c>
      <c r="C387" s="51" t="s">
        <v>9</v>
      </c>
      <c r="D387" s="87" t="s">
        <v>46</v>
      </c>
      <c r="E387" s="87" t="s">
        <v>47</v>
      </c>
      <c r="F387" s="88">
        <f>IF(G387&lt;1942,"L",IF(G387&lt;1947,"SM",IF(G387&lt;1957,"M",IF(G387&gt;2002,"J",""))))</f>
      </c>
      <c r="G387" s="87">
        <v>1971</v>
      </c>
      <c r="H387" s="89"/>
      <c r="I387" s="89">
        <f>IF(U387&lt;&gt;"",I$5-U387+1,"")</f>
      </c>
      <c r="J387" s="99"/>
      <c r="K387" s="91">
        <f>IF(V387&lt;&gt;"",(K$5-V387+1)*1.5,"")</f>
      </c>
      <c r="L387" s="92">
        <f>X387</f>
        <v>0</v>
      </c>
      <c r="M387" s="93">
        <f>Y387</f>
        <v>0</v>
      </c>
      <c r="N387" s="125"/>
      <c r="O387" s="94">
        <f>AI387</f>
        <v>0</v>
      </c>
      <c r="P387" s="93">
        <f>SUM(H387:K387)</f>
        <v>0</v>
      </c>
      <c r="Q387" s="95">
        <f>SUM(H387:K387)+MAX(M387,O387)</f>
        <v>0</v>
      </c>
      <c r="R387" s="96">
        <f>Q387+MAX(S387,T387)</f>
        <v>0</v>
      </c>
      <c r="S387" s="97">
        <f>IF(L387&gt;0,3,0)</f>
        <v>0</v>
      </c>
      <c r="T387" s="97">
        <f>IF(P387&gt;0,3,0)</f>
        <v>0</v>
      </c>
      <c r="U387" s="90"/>
      <c r="V387" s="90"/>
      <c r="W387" s="98">
        <v>0</v>
      </c>
      <c r="X387" s="99"/>
      <c r="Y387" s="100">
        <f>X387*Y$5</f>
        <v>0</v>
      </c>
      <c r="Z387" s="101"/>
      <c r="AA387" s="99"/>
      <c r="AB387" s="99"/>
      <c r="AC387" s="99"/>
      <c r="AD387" s="110"/>
      <c r="AE387" s="99"/>
      <c r="AF387" s="99"/>
      <c r="AG387" s="102"/>
      <c r="AH387" s="103">
        <f>MAX(Z387:AG387)</f>
        <v>0</v>
      </c>
      <c r="AI387" s="100">
        <f>AH387*AI$5</f>
        <v>0</v>
      </c>
      <c r="AJ387" s="101"/>
      <c r="AK387" s="102">
        <f>AA387*AK$3</f>
        <v>0</v>
      </c>
      <c r="AL387" s="102">
        <f>AB387*AL$3</f>
        <v>0</v>
      </c>
      <c r="AM387" s="102">
        <f>AC387*AM$3</f>
        <v>0</v>
      </c>
      <c r="AN387" s="102">
        <f>AD387*AN$3</f>
        <v>0</v>
      </c>
      <c r="AO387" s="102">
        <f>AE387*AO$3</f>
        <v>0</v>
      </c>
      <c r="AP387" s="102">
        <f>AF387*AP$3</f>
        <v>0</v>
      </c>
      <c r="AQ387" s="102">
        <f>AG387*AQ$3</f>
        <v>0</v>
      </c>
      <c r="AR387" s="103">
        <f>MAX(AJ387:AQ387)</f>
        <v>0</v>
      </c>
      <c r="AS387" s="100">
        <f>AR387*AS$5</f>
        <v>0</v>
      </c>
      <c r="AT387" s="104"/>
      <c r="AU387" s="104"/>
      <c r="AV387" s="104"/>
      <c r="AW387" s="104"/>
      <c r="AX387" s="104"/>
      <c r="AY387" s="104"/>
      <c r="AZ387" s="104"/>
      <c r="BA387" s="104"/>
    </row>
    <row r="388" spans="1:53" ht="15.75" customHeight="1" hidden="1">
      <c r="A388" s="85">
        <f>A387+1</f>
        <v>381</v>
      </c>
      <c r="B388" s="86" t="s">
        <v>450</v>
      </c>
      <c r="C388" s="51" t="s">
        <v>9</v>
      </c>
      <c r="D388" s="87" t="s">
        <v>46</v>
      </c>
      <c r="E388" s="87" t="s">
        <v>47</v>
      </c>
      <c r="F388" s="88">
        <f>IF(G388&lt;1942,"L",IF(G388&lt;1947,"SM",IF(G388&lt;1957,"M",IF(G388&gt;2002,"J",""))))</f>
      </c>
      <c r="G388" s="87">
        <v>1971</v>
      </c>
      <c r="H388" s="89"/>
      <c r="I388" s="89">
        <f>IF(U388&lt;&gt;"",I$5-U388+1,"")</f>
      </c>
      <c r="J388" s="90"/>
      <c r="K388" s="91">
        <f>IF(V388&lt;&gt;"",(K$5-V388+1)*1.5,"")</f>
      </c>
      <c r="L388" s="92">
        <f>X388</f>
        <v>0</v>
      </c>
      <c r="M388" s="93">
        <f>Y388</f>
        <v>0</v>
      </c>
      <c r="N388" s="125"/>
      <c r="O388" s="94">
        <f>AI388</f>
        <v>0</v>
      </c>
      <c r="P388" s="93">
        <f>SUM(H388:K388)</f>
        <v>0</v>
      </c>
      <c r="Q388" s="95">
        <f>SUM(H388:K388)+MAX(M388,O388)</f>
        <v>0</v>
      </c>
      <c r="R388" s="96">
        <f>Q388+MAX(S388,T388)</f>
        <v>0</v>
      </c>
      <c r="S388" s="97">
        <f>IF(L388&gt;0,3,0)</f>
        <v>0</v>
      </c>
      <c r="T388" s="97">
        <f>IF(P388&gt;0,3,0)</f>
        <v>0</v>
      </c>
      <c r="U388" s="90"/>
      <c r="V388" s="90"/>
      <c r="W388" s="98">
        <v>0</v>
      </c>
      <c r="X388" s="99"/>
      <c r="Y388" s="100">
        <f>X388*Y$5</f>
        <v>0</v>
      </c>
      <c r="Z388" s="101"/>
      <c r="AA388" s="99"/>
      <c r="AB388" s="90"/>
      <c r="AC388" s="99"/>
      <c r="AD388" s="110"/>
      <c r="AE388" s="99"/>
      <c r="AF388" s="99"/>
      <c r="AG388" s="102"/>
      <c r="AH388" s="103">
        <f>MAX(Z388:AG388)</f>
        <v>0</v>
      </c>
      <c r="AI388" s="100">
        <f>AH388*AI$5</f>
        <v>0</v>
      </c>
      <c r="AJ388" s="101"/>
      <c r="AK388" s="102">
        <f>AA388*AK$3</f>
        <v>0</v>
      </c>
      <c r="AL388" s="102">
        <f>AB388*AL$3</f>
        <v>0</v>
      </c>
      <c r="AM388" s="102">
        <f>AC388*AM$3</f>
        <v>0</v>
      </c>
      <c r="AN388" s="102">
        <f>AD388*AN$3</f>
        <v>0</v>
      </c>
      <c r="AO388" s="102">
        <f>AE388*AO$3</f>
        <v>0</v>
      </c>
      <c r="AP388" s="102">
        <f>AF388*AP$3</f>
        <v>0</v>
      </c>
      <c r="AQ388" s="102">
        <f>AG388*AQ$3</f>
        <v>0</v>
      </c>
      <c r="AR388" s="103">
        <f>MAX(AJ388:AQ388)</f>
        <v>0</v>
      </c>
      <c r="AS388" s="100">
        <f>AR388*AS$5</f>
        <v>0</v>
      </c>
      <c r="AT388" s="104"/>
      <c r="AU388" s="104"/>
      <c r="AV388" s="104"/>
      <c r="AW388" s="104"/>
      <c r="AX388" s="104"/>
      <c r="AY388" s="104"/>
      <c r="AZ388" s="104"/>
      <c r="BA388" s="104"/>
    </row>
    <row r="389" spans="1:53" ht="15.75" customHeight="1" hidden="1">
      <c r="A389" s="85">
        <f>A388+1</f>
        <v>382</v>
      </c>
      <c r="B389" s="86" t="s">
        <v>451</v>
      </c>
      <c r="C389" s="51" t="s">
        <v>9</v>
      </c>
      <c r="D389" s="87" t="s">
        <v>46</v>
      </c>
      <c r="E389" s="87" t="s">
        <v>47</v>
      </c>
      <c r="F389" s="88">
        <f>IF(G389&lt;1942,"L",IF(G389&lt;1947,"SM",IF(G389&lt;1957,"M",IF(G389&gt;2002,"J",""))))</f>
      </c>
      <c r="G389" s="87">
        <v>1957</v>
      </c>
      <c r="H389" s="89"/>
      <c r="I389" s="89">
        <f>IF(U389&lt;&gt;"",I$5-U389+1,"")</f>
      </c>
      <c r="J389" s="90"/>
      <c r="K389" s="91">
        <f>IF(V389&lt;&gt;"",(K$5-V389+1)*1.5,"")</f>
      </c>
      <c r="L389" s="92">
        <f>X389</f>
        <v>0</v>
      </c>
      <c r="M389" s="93">
        <f>Y389</f>
        <v>0</v>
      </c>
      <c r="N389" s="94">
        <f>AH389</f>
        <v>0</v>
      </c>
      <c r="O389" s="94">
        <f>AI389</f>
        <v>0</v>
      </c>
      <c r="P389" s="93">
        <f>SUM(H389:K389)</f>
        <v>0</v>
      </c>
      <c r="Q389" s="95">
        <f>SUM(H389:K389)+MAX(M389,O389)</f>
        <v>0</v>
      </c>
      <c r="R389" s="96">
        <f>Q389+MAX(S389,T389)</f>
        <v>0</v>
      </c>
      <c r="S389" s="97">
        <f>IF(L389&gt;0,3,0)</f>
        <v>0</v>
      </c>
      <c r="T389" s="97">
        <f>IF(P389&gt;0,3,0)</f>
        <v>0</v>
      </c>
      <c r="U389" s="90"/>
      <c r="V389" s="90"/>
      <c r="W389" s="98">
        <v>0</v>
      </c>
      <c r="X389" s="102"/>
      <c r="Y389" s="100">
        <f>X389*Y$5</f>
        <v>0</v>
      </c>
      <c r="Z389" s="101"/>
      <c r="AA389" s="99"/>
      <c r="AB389" s="90"/>
      <c r="AC389" s="99"/>
      <c r="AD389" s="110"/>
      <c r="AE389" s="99"/>
      <c r="AF389" s="99"/>
      <c r="AG389" s="102"/>
      <c r="AH389" s="103">
        <f>MAX(Z389:AG389)</f>
        <v>0</v>
      </c>
      <c r="AI389" s="100">
        <f>AH389*AI$5</f>
        <v>0</v>
      </c>
      <c r="AJ389" s="101"/>
      <c r="AK389" s="102">
        <f>AA389*AK$3</f>
        <v>0</v>
      </c>
      <c r="AL389" s="102">
        <f>AB389*AL$3</f>
        <v>0</v>
      </c>
      <c r="AM389" s="102">
        <f>AC389*AM$3</f>
        <v>0</v>
      </c>
      <c r="AN389" s="102">
        <f>AD389*AN$3</f>
        <v>0</v>
      </c>
      <c r="AO389" s="102">
        <f>AE389*AO$3</f>
        <v>0</v>
      </c>
      <c r="AP389" s="102">
        <f>AF389*AP$3</f>
        <v>0</v>
      </c>
      <c r="AQ389" s="102">
        <f>AG389*AQ$3</f>
        <v>0</v>
      </c>
      <c r="AR389" s="103">
        <f>MAX(AJ389:AQ389)</f>
        <v>0</v>
      </c>
      <c r="AS389" s="100">
        <f>AR389*AS$5</f>
        <v>0</v>
      </c>
      <c r="AT389" s="104"/>
      <c r="AU389" s="104"/>
      <c r="AV389" s="104"/>
      <c r="AW389" s="104"/>
      <c r="AX389" s="104"/>
      <c r="AY389" s="104"/>
      <c r="AZ389" s="104"/>
      <c r="BA389" s="104"/>
    </row>
    <row r="390" spans="1:53" ht="15.75" customHeight="1" hidden="1">
      <c r="A390" s="85">
        <f>A389+1</f>
        <v>383</v>
      </c>
      <c r="B390" s="105" t="s">
        <v>452</v>
      </c>
      <c r="C390" s="51" t="s">
        <v>45</v>
      </c>
      <c r="D390" s="87" t="s">
        <v>46</v>
      </c>
      <c r="E390" s="87" t="s">
        <v>47</v>
      </c>
      <c r="F390" s="88" t="str">
        <f>IF(G390&lt;1942,"L",IF(G390&lt;1947,"SM",IF(G390&lt;1957,"M",IF(G390&gt;2002,"J",""))))</f>
        <v>L</v>
      </c>
      <c r="G390" s="87">
        <v>1941</v>
      </c>
      <c r="H390" s="89"/>
      <c r="I390" s="89">
        <f>IF(U390&lt;&gt;"",I$5-U390+1,"")</f>
      </c>
      <c r="J390" s="99"/>
      <c r="K390" s="91">
        <f>IF(V390&lt;&gt;"",(K$5-V390+1)*1.5,"")</f>
      </c>
      <c r="L390" s="92">
        <f>X390</f>
        <v>0</v>
      </c>
      <c r="M390" s="93">
        <f>Y390</f>
        <v>0</v>
      </c>
      <c r="N390" s="94">
        <f>AH390</f>
        <v>0</v>
      </c>
      <c r="O390" s="94">
        <f>AI390</f>
        <v>0</v>
      </c>
      <c r="P390" s="93">
        <f>SUM(H390:K390)</f>
        <v>0</v>
      </c>
      <c r="Q390" s="95">
        <f>SUM(H390:K390)+MAX(M390,O390)</f>
        <v>0</v>
      </c>
      <c r="R390" s="96">
        <f>Q390+MAX(S390,T390)</f>
        <v>0</v>
      </c>
      <c r="S390" s="97">
        <f>IF(L390&gt;0,3,0)</f>
        <v>0</v>
      </c>
      <c r="T390" s="97">
        <f>IF(P390&gt;0,3,0)</f>
        <v>0</v>
      </c>
      <c r="U390" s="90"/>
      <c r="V390" s="90"/>
      <c r="W390" s="98">
        <v>0</v>
      </c>
      <c r="X390" s="99"/>
      <c r="Y390" s="100">
        <f>X390*Y$5</f>
        <v>0</v>
      </c>
      <c r="Z390" s="101"/>
      <c r="AA390" s="99"/>
      <c r="AB390" s="99"/>
      <c r="AC390" s="99"/>
      <c r="AD390" s="110"/>
      <c r="AE390" s="147"/>
      <c r="AF390" s="99"/>
      <c r="AG390" s="102"/>
      <c r="AH390" s="103">
        <f>MAX(Z390:AG390)</f>
        <v>0</v>
      </c>
      <c r="AI390" s="100">
        <f>AH390*AI$5</f>
        <v>0</v>
      </c>
      <c r="AJ390" s="101"/>
      <c r="AK390" s="102">
        <f>AA390*AK$3</f>
        <v>0</v>
      </c>
      <c r="AL390" s="102">
        <f>AB390*AL$3</f>
        <v>0</v>
      </c>
      <c r="AM390" s="102">
        <f>AC390*AM$3</f>
        <v>0</v>
      </c>
      <c r="AN390" s="102">
        <f>AD390*AN$3</f>
        <v>0</v>
      </c>
      <c r="AO390" s="102">
        <f>AE390*AO$3</f>
        <v>0</v>
      </c>
      <c r="AP390" s="102">
        <f>AF390*AP$3</f>
        <v>0</v>
      </c>
      <c r="AQ390" s="102">
        <f>AG390*AQ$3</f>
        <v>0</v>
      </c>
      <c r="AR390" s="103">
        <f>MAX(AJ390:AQ390)</f>
        <v>0</v>
      </c>
      <c r="AS390" s="100">
        <f>AR390*AS$5</f>
        <v>0</v>
      </c>
      <c r="AT390" s="104"/>
      <c r="AU390" s="104"/>
      <c r="AV390" s="104"/>
      <c r="AW390" s="104"/>
      <c r="AX390" s="104"/>
      <c r="AY390" s="104"/>
      <c r="AZ390" s="104"/>
      <c r="BA390" s="104"/>
    </row>
    <row r="391" spans="1:53" ht="15.75" customHeight="1" hidden="1">
      <c r="A391" s="85">
        <f>A390+1</f>
        <v>384</v>
      </c>
      <c r="B391" s="86" t="s">
        <v>453</v>
      </c>
      <c r="C391" s="51" t="s">
        <v>52</v>
      </c>
      <c r="D391" s="87" t="s">
        <v>46</v>
      </c>
      <c r="E391" s="87" t="s">
        <v>47</v>
      </c>
      <c r="F391" s="88">
        <f>IF(G391&lt;1942,"L",IF(G391&lt;1947,"SM",IF(G391&lt;1957,"M",IF(G391&gt;2002,"J",""))))</f>
      </c>
      <c r="G391" s="111">
        <v>1974</v>
      </c>
      <c r="H391" s="89"/>
      <c r="I391" s="89">
        <f>IF(U391&lt;&gt;"",I$5-U391+1,"")</f>
      </c>
      <c r="J391" s="112"/>
      <c r="K391" s="91">
        <f>IF(V391&lt;&gt;"",(K$5-V391+1)*1.5,"")</f>
      </c>
      <c r="L391" s="92">
        <f>X391</f>
        <v>0</v>
      </c>
      <c r="M391" s="93">
        <f>Y391</f>
        <v>0</v>
      </c>
      <c r="N391" s="94">
        <f>AH391</f>
        <v>0</v>
      </c>
      <c r="O391" s="94">
        <f>AI391</f>
        <v>0</v>
      </c>
      <c r="P391" s="93">
        <f>SUM(H391:K391)</f>
        <v>0</v>
      </c>
      <c r="Q391" s="95">
        <f>SUM(H391:K391)+MAX(M391,O391)</f>
        <v>0</v>
      </c>
      <c r="R391" s="96">
        <f>Q391+MAX(S391,T391)</f>
        <v>0</v>
      </c>
      <c r="S391" s="97">
        <f>IF(L391&gt;0,3,0)</f>
        <v>0</v>
      </c>
      <c r="T391" s="97">
        <f>IF(P391&gt;0,3,0)</f>
        <v>0</v>
      </c>
      <c r="U391" s="90"/>
      <c r="V391" s="90"/>
      <c r="W391" s="98">
        <v>0</v>
      </c>
      <c r="X391" s="99"/>
      <c r="Y391" s="100">
        <f>X391*Y$5</f>
        <v>0</v>
      </c>
      <c r="Z391" s="101"/>
      <c r="AA391" s="99"/>
      <c r="AB391" s="90"/>
      <c r="AC391" s="99"/>
      <c r="AD391" s="110"/>
      <c r="AE391" s="99"/>
      <c r="AF391" s="99"/>
      <c r="AG391" s="102"/>
      <c r="AH391" s="103">
        <f>MAX(Z391:AG391)</f>
        <v>0</v>
      </c>
      <c r="AI391" s="100">
        <f>AH391*AI$5</f>
        <v>0</v>
      </c>
      <c r="AJ391" s="101"/>
      <c r="AK391" s="102">
        <f>AA391*AK$3</f>
        <v>0</v>
      </c>
      <c r="AL391" s="102">
        <f>AB391*AL$3</f>
        <v>0</v>
      </c>
      <c r="AM391" s="102">
        <f>AC391*AM$3</f>
        <v>0</v>
      </c>
      <c r="AN391" s="102">
        <f>AD391*AN$3</f>
        <v>0</v>
      </c>
      <c r="AO391" s="102">
        <f>AE391*AO$3</f>
        <v>0</v>
      </c>
      <c r="AP391" s="102">
        <f>AF391*AP$3</f>
        <v>0</v>
      </c>
      <c r="AQ391" s="102">
        <f>AG391*AQ$3</f>
        <v>0</v>
      </c>
      <c r="AR391" s="103">
        <f>MAX(AJ391:AQ391)</f>
        <v>0</v>
      </c>
      <c r="AS391" s="100">
        <f>AR391*AS$5</f>
        <v>0</v>
      </c>
      <c r="AT391" s="104"/>
      <c r="AU391" s="104"/>
      <c r="AV391" s="104"/>
      <c r="AW391" s="104"/>
      <c r="AX391" s="104"/>
      <c r="AY391" s="104"/>
      <c r="AZ391" s="104"/>
      <c r="BA391" s="104"/>
    </row>
    <row r="392" spans="1:51" s="104" customFormat="1" ht="15.75" customHeight="1" hidden="1">
      <c r="A392" s="85">
        <f>A391+1</f>
        <v>385</v>
      </c>
      <c r="B392" s="105" t="s">
        <v>454</v>
      </c>
      <c r="C392" s="51" t="s">
        <v>58</v>
      </c>
      <c r="D392" s="87" t="s">
        <v>46</v>
      </c>
      <c r="E392" s="87" t="s">
        <v>47</v>
      </c>
      <c r="F392" s="88">
        <f>IF(G392&lt;1942,"L",IF(G392&lt;1947,"SM",IF(G392&lt;1957,"M",IF(G392&gt;2002,"J",""))))</f>
      </c>
      <c r="G392" s="87">
        <v>1984</v>
      </c>
      <c r="H392" s="89"/>
      <c r="I392" s="89">
        <f>IF(U392&lt;&gt;"",I$5-U392+1,"")</f>
      </c>
      <c r="J392" s="99"/>
      <c r="K392" s="91">
        <f>IF(V392&lt;&gt;"",(K$5-V392+1)*1.5,"")</f>
      </c>
      <c r="L392" s="92">
        <f>X392</f>
        <v>0</v>
      </c>
      <c r="M392" s="93">
        <f>Y392</f>
        <v>0</v>
      </c>
      <c r="N392" s="94">
        <f>AH392</f>
        <v>0</v>
      </c>
      <c r="O392" s="94">
        <f>AI392</f>
        <v>0</v>
      </c>
      <c r="P392" s="93">
        <f>SUM(H392:K392)</f>
        <v>0</v>
      </c>
      <c r="Q392" s="95">
        <f>SUM(H392:K392)+MAX(M392,O392)</f>
        <v>0</v>
      </c>
      <c r="R392" s="96">
        <f>Q392+MAX(S392,T392)</f>
        <v>0</v>
      </c>
      <c r="S392" s="97">
        <f>IF(L392&gt;0,3,0)</f>
        <v>0</v>
      </c>
      <c r="T392" s="97">
        <f>IF(P392&gt;0,3,0)</f>
        <v>0</v>
      </c>
      <c r="U392" s="90"/>
      <c r="V392" s="90"/>
      <c r="W392" s="98">
        <v>0</v>
      </c>
      <c r="X392" s="99"/>
      <c r="Y392" s="100">
        <f>X392*Y$5</f>
        <v>0</v>
      </c>
      <c r="Z392" s="101"/>
      <c r="AA392" s="102"/>
      <c r="AB392" s="99"/>
      <c r="AC392" s="99"/>
      <c r="AD392" s="110"/>
      <c r="AE392" s="99"/>
      <c r="AF392" s="99"/>
      <c r="AG392" s="102"/>
      <c r="AH392" s="103">
        <f>MAX(Z392:AG392)</f>
        <v>0</v>
      </c>
      <c r="AI392" s="100">
        <f>AH392*AI$5</f>
        <v>0</v>
      </c>
      <c r="AJ392" s="101"/>
      <c r="AK392" s="102">
        <f>AA392*AK$3</f>
        <v>0</v>
      </c>
      <c r="AL392" s="102">
        <f>AB392*AL$3</f>
        <v>0</v>
      </c>
      <c r="AM392" s="102">
        <f>AC392*AM$3</f>
        <v>0</v>
      </c>
      <c r="AN392" s="102">
        <f>AD392*AN$3</f>
        <v>0</v>
      </c>
      <c r="AO392" s="102">
        <f>AE392*AO$3</f>
        <v>0</v>
      </c>
      <c r="AP392" s="102">
        <f>AF392*AP$3</f>
        <v>0</v>
      </c>
      <c r="AQ392" s="102">
        <f>AG392*AQ$3</f>
        <v>0</v>
      </c>
      <c r="AR392" s="103">
        <f>MAX(AJ392:AQ392)</f>
        <v>0</v>
      </c>
      <c r="AS392" s="100">
        <f>AR392*AS$5</f>
        <v>0</v>
      </c>
      <c r="AW392" s="24"/>
      <c r="AX392" s="24"/>
      <c r="AY392" s="24"/>
    </row>
    <row r="393" spans="1:51" s="104" customFormat="1" ht="15.75" customHeight="1" hidden="1">
      <c r="A393" s="85">
        <f>A392+1</f>
        <v>386</v>
      </c>
      <c r="B393" s="86" t="s">
        <v>455</v>
      </c>
      <c r="C393" s="51" t="s">
        <v>52</v>
      </c>
      <c r="D393" s="87" t="s">
        <v>46</v>
      </c>
      <c r="E393" s="87" t="s">
        <v>47</v>
      </c>
      <c r="F393" s="88">
        <f>IF(G393&lt;1942,"L",IF(G393&lt;1947,"SM",IF(G393&lt;1957,"M",IF(G393&gt;2002,"J",""))))</f>
      </c>
      <c r="G393" s="87">
        <v>1966</v>
      </c>
      <c r="H393" s="89"/>
      <c r="I393" s="89">
        <f>IF(U393&lt;&gt;"",I$5-U393+1,"")</f>
      </c>
      <c r="J393" s="90"/>
      <c r="K393" s="91">
        <f>IF(V393&lt;&gt;"",(K$5-V393+1)*1.5,"")</f>
      </c>
      <c r="L393" s="92">
        <f>X393</f>
        <v>0</v>
      </c>
      <c r="M393" s="93">
        <f>Y393</f>
        <v>0</v>
      </c>
      <c r="N393" s="94">
        <f>AH393</f>
        <v>0</v>
      </c>
      <c r="O393" s="94">
        <f>AI393</f>
        <v>0</v>
      </c>
      <c r="P393" s="93">
        <f>SUM(H393:K393)</f>
        <v>0</v>
      </c>
      <c r="Q393" s="95">
        <f>SUM(H393:K393)+MAX(M393,O393)</f>
        <v>0</v>
      </c>
      <c r="R393" s="96">
        <f>Q393+MAX(S393,T393)</f>
        <v>0</v>
      </c>
      <c r="S393" s="97">
        <f>IF(L393&gt;0,3,0)</f>
        <v>0</v>
      </c>
      <c r="T393" s="97">
        <f>IF(P393&gt;0,3,0)</f>
        <v>0</v>
      </c>
      <c r="U393" s="90"/>
      <c r="V393" s="90"/>
      <c r="W393" s="98">
        <v>0</v>
      </c>
      <c r="X393" s="99"/>
      <c r="Y393" s="100">
        <f>X393*Y$5</f>
        <v>0</v>
      </c>
      <c r="Z393" s="101"/>
      <c r="AA393" s="102"/>
      <c r="AB393" s="90"/>
      <c r="AC393" s="99"/>
      <c r="AD393" s="110"/>
      <c r="AE393" s="99"/>
      <c r="AF393" s="99"/>
      <c r="AG393" s="102"/>
      <c r="AH393" s="103">
        <f>MAX(Z393:AG393)</f>
        <v>0</v>
      </c>
      <c r="AI393" s="100">
        <f>AH393*AI$5</f>
        <v>0</v>
      </c>
      <c r="AJ393" s="101"/>
      <c r="AK393" s="102">
        <f>AA393*AK$3</f>
        <v>0</v>
      </c>
      <c r="AL393" s="102">
        <f>AB393*AL$3</f>
        <v>0</v>
      </c>
      <c r="AM393" s="102">
        <f>AC393*AM$3</f>
        <v>0</v>
      </c>
      <c r="AN393" s="102">
        <f>AD393*AN$3</f>
        <v>0</v>
      </c>
      <c r="AO393" s="102">
        <f>AE393*AO$3</f>
        <v>0</v>
      </c>
      <c r="AP393" s="102">
        <f>AF393*AP$3</f>
        <v>0</v>
      </c>
      <c r="AQ393" s="102">
        <f>AG393*AQ$3</f>
        <v>0</v>
      </c>
      <c r="AR393" s="103">
        <f>MAX(AJ393:AQ393)</f>
        <v>0</v>
      </c>
      <c r="AS393" s="100">
        <f>AR393*AS$5</f>
        <v>0</v>
      </c>
      <c r="AW393" s="2"/>
      <c r="AX393" s="2"/>
      <c r="AY393" s="2"/>
    </row>
    <row r="394" spans="1:45" s="104" customFormat="1" ht="15.75" customHeight="1" hidden="1">
      <c r="A394" s="85">
        <f>A393+1</f>
        <v>387</v>
      </c>
      <c r="B394" s="86" t="s">
        <v>456</v>
      </c>
      <c r="C394" s="51" t="s">
        <v>56</v>
      </c>
      <c r="D394" s="87" t="s">
        <v>46</v>
      </c>
      <c r="E394" s="87" t="s">
        <v>47</v>
      </c>
      <c r="F394" s="88">
        <f>IF(G394&lt;1942,"L",IF(G394&lt;1947,"SM",IF(G394&lt;1957,"M",IF(G394&gt;2002,"J",""))))</f>
      </c>
      <c r="G394" s="111">
        <v>1971</v>
      </c>
      <c r="H394" s="89"/>
      <c r="I394" s="89">
        <f>IF(U394&lt;&gt;"",I$5-U394+1,"")</f>
      </c>
      <c r="J394" s="112"/>
      <c r="K394" s="91">
        <f>IF(V394&lt;&gt;"",(K$5-V394+1)*1.5,"")</f>
      </c>
      <c r="L394" s="92">
        <f>X394</f>
        <v>0</v>
      </c>
      <c r="M394" s="93">
        <f>Y394</f>
        <v>0</v>
      </c>
      <c r="N394" s="94">
        <f>AH394</f>
        <v>0</v>
      </c>
      <c r="O394" s="94">
        <f>AI394</f>
        <v>0</v>
      </c>
      <c r="P394" s="93">
        <f>SUM(H394:K394)</f>
        <v>0</v>
      </c>
      <c r="Q394" s="95">
        <f>SUM(H394:K394)+MAX(M394,O394)</f>
        <v>0</v>
      </c>
      <c r="R394" s="96">
        <f>Q394+MAX(S394,T394)</f>
        <v>0</v>
      </c>
      <c r="S394" s="97">
        <f>IF(L394&gt;0,3,0)</f>
        <v>0</v>
      </c>
      <c r="T394" s="97">
        <f>IF(P394&gt;0,3,0)</f>
        <v>0</v>
      </c>
      <c r="U394" s="90"/>
      <c r="V394" s="90"/>
      <c r="W394" s="98">
        <v>0</v>
      </c>
      <c r="X394" s="99"/>
      <c r="Y394" s="100">
        <f>X394*Y$5</f>
        <v>0</v>
      </c>
      <c r="Z394" s="101"/>
      <c r="AA394" s="99"/>
      <c r="AB394" s="90"/>
      <c r="AC394" s="99"/>
      <c r="AD394" s="99"/>
      <c r="AE394" s="99"/>
      <c r="AF394" s="99"/>
      <c r="AG394" s="102"/>
      <c r="AH394" s="103">
        <f>MAX(Z394:AG394)</f>
        <v>0</v>
      </c>
      <c r="AI394" s="100">
        <f>AH394*AI$5</f>
        <v>0</v>
      </c>
      <c r="AJ394" s="101"/>
      <c r="AK394" s="102">
        <f>AA394*AK$3</f>
        <v>0</v>
      </c>
      <c r="AL394" s="102">
        <f>AB394*AL$3</f>
        <v>0</v>
      </c>
      <c r="AM394" s="102">
        <f>AC394*AM$3</f>
        <v>0</v>
      </c>
      <c r="AN394" s="102">
        <f>AD394*AN$3</f>
        <v>0</v>
      </c>
      <c r="AO394" s="102">
        <f>AE394*AO$3</f>
        <v>0</v>
      </c>
      <c r="AP394" s="102">
        <f>AF394*AP$3</f>
        <v>0</v>
      </c>
      <c r="AQ394" s="102">
        <f>AG394*AQ$3</f>
        <v>0</v>
      </c>
      <c r="AR394" s="103">
        <f>MAX(AJ394:AQ394)</f>
        <v>0</v>
      </c>
      <c r="AS394" s="100">
        <f>AR394*AS$5</f>
        <v>0</v>
      </c>
    </row>
    <row r="395" spans="1:45" s="104" customFormat="1" ht="15.75" customHeight="1" hidden="1">
      <c r="A395" s="85">
        <f>A394+1</f>
        <v>388</v>
      </c>
      <c r="B395" s="86" t="s">
        <v>457</v>
      </c>
      <c r="C395" s="51" t="s">
        <v>56</v>
      </c>
      <c r="D395" s="87" t="s">
        <v>46</v>
      </c>
      <c r="E395" s="87" t="s">
        <v>47</v>
      </c>
      <c r="F395" s="88">
        <f>IF(G395&lt;1942,"L",IF(G395&lt;1947,"SM",IF(G395&lt;1957,"M",IF(G395&gt;2002,"J",""))))</f>
      </c>
      <c r="G395" s="87">
        <v>1967</v>
      </c>
      <c r="H395" s="89"/>
      <c r="I395" s="89">
        <f>IF(U395&lt;&gt;"",I$5-U395+1,"")</f>
      </c>
      <c r="J395" s="90"/>
      <c r="K395" s="91">
        <f>IF(V395&lt;&gt;"",(K$5-V395+1)*1.5,"")</f>
      </c>
      <c r="L395" s="92">
        <f>X395</f>
        <v>0</v>
      </c>
      <c r="M395" s="93">
        <f>Y395</f>
        <v>0</v>
      </c>
      <c r="N395" s="94">
        <f>AH395</f>
        <v>0</v>
      </c>
      <c r="O395" s="94">
        <f>AI395</f>
        <v>0</v>
      </c>
      <c r="P395" s="93">
        <f>SUM(H395:K395)</f>
        <v>0</v>
      </c>
      <c r="Q395" s="95">
        <f>SUM(H395:K395)+MAX(M395,O395)</f>
        <v>0</v>
      </c>
      <c r="R395" s="96">
        <f>Q395+MAX(S395,T395)</f>
        <v>0</v>
      </c>
      <c r="S395" s="97">
        <f>IF(L395&gt;0,3,0)</f>
        <v>0</v>
      </c>
      <c r="T395" s="97">
        <f>IF(P395&gt;0,3,0)</f>
        <v>0</v>
      </c>
      <c r="U395" s="90"/>
      <c r="V395" s="90"/>
      <c r="W395" s="98">
        <v>0</v>
      </c>
      <c r="X395" s="99">
        <f>IF(W395&gt;0,W$5-W395+1,0)</f>
        <v>0</v>
      </c>
      <c r="Y395" s="100">
        <f>X395*Y$5</f>
        <v>0</v>
      </c>
      <c r="Z395" s="101"/>
      <c r="AA395" s="99"/>
      <c r="AB395" s="90"/>
      <c r="AC395" s="99"/>
      <c r="AD395" s="110"/>
      <c r="AE395" s="99"/>
      <c r="AF395" s="99"/>
      <c r="AG395" s="102"/>
      <c r="AH395" s="103">
        <f>MAX(Z395:AG395)</f>
        <v>0</v>
      </c>
      <c r="AI395" s="100">
        <f>AH395*AI$5</f>
        <v>0</v>
      </c>
      <c r="AJ395" s="101"/>
      <c r="AK395" s="102">
        <f>AA395*AK$3</f>
        <v>0</v>
      </c>
      <c r="AL395" s="102">
        <f>AB395*AL$3</f>
        <v>0</v>
      </c>
      <c r="AM395" s="102">
        <f>AC395*AM$3</f>
        <v>0</v>
      </c>
      <c r="AN395" s="102">
        <f>AD395*AN$3</f>
        <v>0</v>
      </c>
      <c r="AO395" s="102">
        <f>AE395*AO$3</f>
        <v>0</v>
      </c>
      <c r="AP395" s="102">
        <f>AF395*AP$3</f>
        <v>0</v>
      </c>
      <c r="AQ395" s="102">
        <f>AG395*AQ$3</f>
        <v>0</v>
      </c>
      <c r="AR395" s="103">
        <f>MAX(AJ395:AQ395)</f>
        <v>0</v>
      </c>
      <c r="AS395" s="100">
        <f>AR395*AS$5</f>
        <v>0</v>
      </c>
    </row>
    <row r="396" spans="1:45" s="104" customFormat="1" ht="15.75" customHeight="1" hidden="1">
      <c r="A396" s="85">
        <f>A395+1</f>
        <v>389</v>
      </c>
      <c r="B396" s="86" t="s">
        <v>458</v>
      </c>
      <c r="C396" s="51" t="s">
        <v>50</v>
      </c>
      <c r="D396" s="87" t="s">
        <v>46</v>
      </c>
      <c r="E396" s="87" t="s">
        <v>47</v>
      </c>
      <c r="F396" s="88">
        <f>IF(G396&lt;1943,"L",IF(G396&lt;1948,"SM",IF(G396&lt;1958,"M",IF(G396&gt;2003,"J",""))))</f>
      </c>
      <c r="G396" s="111">
        <v>1968</v>
      </c>
      <c r="H396" s="89"/>
      <c r="I396" s="89">
        <f>IF(U396&lt;&gt;"",I$5-U396+1,"")</f>
      </c>
      <c r="J396" s="112"/>
      <c r="K396" s="91">
        <f>IF(V396&lt;&gt;"",(K$5-V396+1)*1.5,"")</f>
      </c>
      <c r="L396" s="92">
        <f>X396</f>
        <v>0</v>
      </c>
      <c r="M396" s="93">
        <f>Y396</f>
        <v>0</v>
      </c>
      <c r="N396" s="94">
        <f>AH396</f>
        <v>0</v>
      </c>
      <c r="O396" s="94">
        <f>AI396</f>
        <v>0</v>
      </c>
      <c r="P396" s="93">
        <f>SUM(H396:K396)</f>
        <v>0</v>
      </c>
      <c r="Q396" s="95">
        <f>SUM(H396:K396)+MAX(M396,O396)</f>
        <v>0</v>
      </c>
      <c r="R396" s="96">
        <f>Q396+MAX(S396,T396)</f>
        <v>0</v>
      </c>
      <c r="S396" s="97">
        <f>IF(L396&gt;0,3,0)</f>
        <v>0</v>
      </c>
      <c r="T396" s="97">
        <f>IF(P396&gt;0,3,0)</f>
        <v>0</v>
      </c>
      <c r="U396" s="90"/>
      <c r="V396" s="90"/>
      <c r="W396" s="98">
        <v>0</v>
      </c>
      <c r="X396" s="99"/>
      <c r="Y396" s="100">
        <f>X396*Y$5</f>
        <v>0</v>
      </c>
      <c r="Z396" s="101"/>
      <c r="AA396" s="99"/>
      <c r="AB396" s="90"/>
      <c r="AC396" s="99"/>
      <c r="AD396" s="110"/>
      <c r="AE396" s="99"/>
      <c r="AF396" s="99"/>
      <c r="AG396" s="102"/>
      <c r="AH396" s="103">
        <f>MAX(Z396:AG396)</f>
        <v>0</v>
      </c>
      <c r="AI396" s="100">
        <f>AH396*AI$5</f>
        <v>0</v>
      </c>
      <c r="AJ396" s="101"/>
      <c r="AK396" s="102">
        <f>AA396*AK$3</f>
        <v>0</v>
      </c>
      <c r="AL396" s="102">
        <f>AB396*AL$3</f>
        <v>0</v>
      </c>
      <c r="AM396" s="102">
        <f>AC396*AM$3</f>
        <v>0</v>
      </c>
      <c r="AN396" s="102">
        <f>AD396*AN$3</f>
        <v>0</v>
      </c>
      <c r="AO396" s="102">
        <f>AE396*AO$3</f>
        <v>0</v>
      </c>
      <c r="AP396" s="102">
        <f>AF396*AP$3</f>
        <v>0</v>
      </c>
      <c r="AQ396" s="102">
        <f>AG396*AQ$3</f>
        <v>0</v>
      </c>
      <c r="AR396" s="103">
        <f>MAX(AJ396:AQ396)</f>
        <v>0</v>
      </c>
      <c r="AS396" s="100">
        <f>AR396*AS$5</f>
        <v>0</v>
      </c>
    </row>
    <row r="397" spans="1:45" s="104" customFormat="1" ht="15.75" customHeight="1" hidden="1">
      <c r="A397" s="85">
        <f>A396+1</f>
        <v>390</v>
      </c>
      <c r="B397" s="105" t="s">
        <v>459</v>
      </c>
      <c r="C397" s="51" t="s">
        <v>45</v>
      </c>
      <c r="D397" s="87" t="s">
        <v>46</v>
      </c>
      <c r="E397" s="87" t="s">
        <v>47</v>
      </c>
      <c r="F397" s="88">
        <f>IF(G397&lt;1942,"L",IF(G397&lt;1947,"SM",IF(G397&lt;1957,"M",IF(G397&gt;2002,"J",""))))</f>
      </c>
      <c r="G397" s="87">
        <v>1967</v>
      </c>
      <c r="H397" s="89"/>
      <c r="I397" s="89">
        <f>IF(U397&lt;&gt;"",I$5-U397+1,"")</f>
      </c>
      <c r="J397" s="99"/>
      <c r="K397" s="91">
        <f>IF(V397&lt;&gt;"",(K$5-V397+1)*1.5,"")</f>
      </c>
      <c r="L397" s="92">
        <f>X397</f>
        <v>0</v>
      </c>
      <c r="M397" s="93">
        <f>Y397</f>
        <v>0</v>
      </c>
      <c r="N397" s="125"/>
      <c r="O397" s="94">
        <f>AI397</f>
        <v>0</v>
      </c>
      <c r="P397" s="93">
        <f>SUM(H397:K397)</f>
        <v>0</v>
      </c>
      <c r="Q397" s="95">
        <f>SUM(H397:K397)+MAX(M397,O397)</f>
        <v>0</v>
      </c>
      <c r="R397" s="96">
        <f>Q397+MAX(S397,T397)</f>
        <v>0</v>
      </c>
      <c r="S397" s="97">
        <f>IF(L397&gt;0,3,0)</f>
        <v>0</v>
      </c>
      <c r="T397" s="97">
        <f>IF(P397&gt;0,3,0)</f>
        <v>0</v>
      </c>
      <c r="U397" s="90"/>
      <c r="V397" s="90"/>
      <c r="W397" s="98">
        <v>0</v>
      </c>
      <c r="X397" s="102"/>
      <c r="Y397" s="100">
        <f>X397*Y$5</f>
        <v>0</v>
      </c>
      <c r="Z397" s="101"/>
      <c r="AA397" s="99"/>
      <c r="AB397" s="99"/>
      <c r="AC397" s="99"/>
      <c r="AD397" s="110"/>
      <c r="AE397" s="99"/>
      <c r="AF397" s="99"/>
      <c r="AG397" s="102"/>
      <c r="AH397" s="103">
        <f>MAX(Z397:AG397)</f>
        <v>0</v>
      </c>
      <c r="AI397" s="100">
        <f>AH397*AI$5</f>
        <v>0</v>
      </c>
      <c r="AJ397" s="101"/>
      <c r="AK397" s="102">
        <f>AA397*AK$3</f>
        <v>0</v>
      </c>
      <c r="AL397" s="102">
        <f>AB397*AL$3</f>
        <v>0</v>
      </c>
      <c r="AM397" s="102">
        <f>AC397*AM$3</f>
        <v>0</v>
      </c>
      <c r="AN397" s="102">
        <f>AD397*AN$3</f>
        <v>0</v>
      </c>
      <c r="AO397" s="102">
        <f>AE397*AO$3</f>
        <v>0</v>
      </c>
      <c r="AP397" s="102">
        <f>AF397*AP$3</f>
        <v>0</v>
      </c>
      <c r="AQ397" s="102">
        <f>AG397*AQ$3</f>
        <v>0</v>
      </c>
      <c r="AR397" s="103">
        <f>MAX(AJ397:AQ397)</f>
        <v>0</v>
      </c>
      <c r="AS397" s="100">
        <f>AR397*AS$5</f>
        <v>0</v>
      </c>
    </row>
    <row r="398" spans="1:45" s="104" customFormat="1" ht="15.75" customHeight="1" hidden="1">
      <c r="A398" s="85">
        <f>A397+1</f>
        <v>391</v>
      </c>
      <c r="B398" s="121" t="s">
        <v>460</v>
      </c>
      <c r="C398" s="51" t="s">
        <v>9</v>
      </c>
      <c r="D398" s="87" t="s">
        <v>46</v>
      </c>
      <c r="E398" s="50" t="s">
        <v>74</v>
      </c>
      <c r="F398" s="88">
        <f>IF(G398&lt;1942,"L",IF(G398&lt;1947,"SM",IF(G398&lt;1957,"M",IF(G398&gt;2002,"J",""))))</f>
      </c>
      <c r="G398" s="123">
        <v>1982</v>
      </c>
      <c r="H398" s="89"/>
      <c r="I398" s="89">
        <f>IF(U398&lt;&gt;"",I$5-U398+1,"")</f>
      </c>
      <c r="J398" s="90"/>
      <c r="K398" s="91">
        <f>IF(V398&lt;&gt;"",(K$5-V398+1)*1.5,"")</f>
      </c>
      <c r="L398" s="92">
        <f>X398</f>
        <v>0</v>
      </c>
      <c r="M398" s="93">
        <f>Y398</f>
        <v>0</v>
      </c>
      <c r="N398" s="94">
        <f>AH398</f>
        <v>0</v>
      </c>
      <c r="O398" s="94">
        <f>AI398</f>
        <v>0</v>
      </c>
      <c r="P398" s="93">
        <f>SUM(H398:K398)</f>
        <v>0</v>
      </c>
      <c r="Q398" s="95">
        <f>SUM(H398:K398)+MAX(M398,O398)</f>
        <v>0</v>
      </c>
      <c r="R398" s="96">
        <f>Q398+MAX(S398,T398)</f>
        <v>0</v>
      </c>
      <c r="S398" s="97">
        <f>IF(L398&gt;0,3,0)</f>
        <v>0</v>
      </c>
      <c r="T398" s="97">
        <f>IF(P398&gt;0,3,0)</f>
        <v>0</v>
      </c>
      <c r="U398" s="90"/>
      <c r="V398" s="90"/>
      <c r="W398" s="98">
        <v>0</v>
      </c>
      <c r="X398" s="99"/>
      <c r="Y398" s="100">
        <f>X398*Y$5</f>
        <v>0</v>
      </c>
      <c r="Z398" s="101"/>
      <c r="AA398" s="99"/>
      <c r="AB398" s="90"/>
      <c r="AC398" s="99"/>
      <c r="AD398" s="110"/>
      <c r="AE398" s="99"/>
      <c r="AF398" s="99"/>
      <c r="AG398" s="102"/>
      <c r="AH398" s="103">
        <f>MAX(Z398:AG398)</f>
        <v>0</v>
      </c>
      <c r="AI398" s="100">
        <f>AH398*AI$5</f>
        <v>0</v>
      </c>
      <c r="AJ398" s="101"/>
      <c r="AK398" s="102">
        <f>AA398*AK$3</f>
        <v>0</v>
      </c>
      <c r="AL398" s="102">
        <f>AB398*AL$3</f>
        <v>0</v>
      </c>
      <c r="AM398" s="102">
        <f>AC398*AM$3</f>
        <v>0</v>
      </c>
      <c r="AN398" s="102">
        <f>AD398*AN$3</f>
        <v>0</v>
      </c>
      <c r="AO398" s="102">
        <f>AE398*AO$3</f>
        <v>0</v>
      </c>
      <c r="AP398" s="102">
        <f>AF398*AP$3</f>
        <v>0</v>
      </c>
      <c r="AQ398" s="102">
        <f>AG398*AQ$3</f>
        <v>0</v>
      </c>
      <c r="AR398" s="103">
        <f>MAX(AJ398:AQ398)</f>
        <v>0</v>
      </c>
      <c r="AS398" s="100">
        <f>AR398*AS$5</f>
        <v>0</v>
      </c>
    </row>
    <row r="399" spans="1:45" s="104" customFormat="1" ht="15.75" customHeight="1" hidden="1">
      <c r="A399" s="85">
        <f>A398+1</f>
        <v>392</v>
      </c>
      <c r="B399" s="86" t="s">
        <v>461</v>
      </c>
      <c r="C399" s="51" t="s">
        <v>9</v>
      </c>
      <c r="D399" s="87" t="s">
        <v>46</v>
      </c>
      <c r="E399" s="87" t="s">
        <v>47</v>
      </c>
      <c r="F399" s="88" t="str">
        <f>IF(G399&lt;1942,"L",IF(G399&lt;1947,"SM",IF(G399&lt;1957,"M",IF(G399&gt;2002,"J",""))))</f>
        <v>M</v>
      </c>
      <c r="G399" s="87">
        <v>1955</v>
      </c>
      <c r="H399" s="89"/>
      <c r="I399" s="89">
        <f>IF(U399&lt;&gt;"",I$5-U399+1,"")</f>
      </c>
      <c r="J399" s="90"/>
      <c r="K399" s="91">
        <f>IF(V399&lt;&gt;"",(K$5-V399+1)*1.5,"")</f>
      </c>
      <c r="L399" s="92">
        <f>X399</f>
        <v>0</v>
      </c>
      <c r="M399" s="93">
        <f>Y399</f>
        <v>0</v>
      </c>
      <c r="N399" s="94">
        <f>AH399</f>
        <v>0</v>
      </c>
      <c r="O399" s="94">
        <f>AI399</f>
        <v>0</v>
      </c>
      <c r="P399" s="93">
        <f>SUM(H399:K399)</f>
        <v>0</v>
      </c>
      <c r="Q399" s="95">
        <f>SUM(H399:K399)+MAX(M399,O399)</f>
        <v>0</v>
      </c>
      <c r="R399" s="96">
        <f>Q399+MAX(S399,T399)</f>
        <v>0</v>
      </c>
      <c r="S399" s="97">
        <f>IF(L399&gt;0,3,0)</f>
        <v>0</v>
      </c>
      <c r="T399" s="97">
        <f>IF(P399&gt;0,3,0)</f>
        <v>0</v>
      </c>
      <c r="U399" s="90"/>
      <c r="V399" s="90"/>
      <c r="W399" s="98">
        <v>0</v>
      </c>
      <c r="X399" s="99"/>
      <c r="Y399" s="100">
        <f>X399*Y$5</f>
        <v>0</v>
      </c>
      <c r="Z399" s="101"/>
      <c r="AA399" s="99"/>
      <c r="AB399" s="90"/>
      <c r="AC399" s="99"/>
      <c r="AD399" s="110"/>
      <c r="AE399" s="99"/>
      <c r="AF399" s="99"/>
      <c r="AG399" s="102"/>
      <c r="AH399" s="103">
        <f>MAX(Z399:AG399)</f>
        <v>0</v>
      </c>
      <c r="AI399" s="100">
        <f>AH399*AI$5</f>
        <v>0</v>
      </c>
      <c r="AJ399" s="101"/>
      <c r="AK399" s="102">
        <f>AA399*AK$3</f>
        <v>0</v>
      </c>
      <c r="AL399" s="102">
        <f>AB399*AL$3</f>
        <v>0</v>
      </c>
      <c r="AM399" s="102">
        <f>AC399*AM$3</f>
        <v>0</v>
      </c>
      <c r="AN399" s="102">
        <f>AD399*AN$3</f>
        <v>0</v>
      </c>
      <c r="AO399" s="102">
        <f>AE399*AO$3</f>
        <v>0</v>
      </c>
      <c r="AP399" s="102">
        <f>AF399*AP$3</f>
        <v>0</v>
      </c>
      <c r="AQ399" s="102">
        <f>AG399*AQ$3</f>
        <v>0</v>
      </c>
      <c r="AR399" s="103">
        <f>MAX(AJ399:AQ399)</f>
        <v>0</v>
      </c>
      <c r="AS399" s="100">
        <f>AR399*AS$5</f>
        <v>0</v>
      </c>
    </row>
    <row r="400" spans="1:45" s="104" customFormat="1" ht="15.75" customHeight="1" hidden="1">
      <c r="A400" s="85">
        <f>A399+1</f>
        <v>393</v>
      </c>
      <c r="B400" s="105" t="s">
        <v>462</v>
      </c>
      <c r="C400" s="51" t="s">
        <v>194</v>
      </c>
      <c r="D400" s="87" t="s">
        <v>46</v>
      </c>
      <c r="E400" s="87" t="s">
        <v>47</v>
      </c>
      <c r="F400" s="88">
        <f>IF(G400&lt;1942,"L",IF(G400&lt;1947,"SM",IF(G400&lt;1957,"M",IF(G400&gt;2002,"J",""))))</f>
      </c>
      <c r="G400" s="87">
        <v>1972</v>
      </c>
      <c r="H400" s="89"/>
      <c r="I400" s="89">
        <f>IF(U400&lt;&gt;"",I$5-U400+1,"")</f>
      </c>
      <c r="J400" s="113"/>
      <c r="K400" s="90">
        <f>IF(V400&lt;&gt;"",(K$5-V400+1)*1.5,"")</f>
      </c>
      <c r="L400" s="92">
        <f>X400</f>
        <v>0</v>
      </c>
      <c r="M400" s="93">
        <f>Y400</f>
        <v>0</v>
      </c>
      <c r="N400" s="94">
        <f>AH400</f>
        <v>0</v>
      </c>
      <c r="O400" s="94">
        <f>AI400</f>
        <v>0</v>
      </c>
      <c r="P400" s="93">
        <f>SUM(H400:K400)</f>
        <v>0</v>
      </c>
      <c r="Q400" s="95">
        <f>SUM(H400:K400)+MAX(M400,O400)</f>
        <v>0</v>
      </c>
      <c r="R400" s="96">
        <f>Q400+MAX(S400,T400)</f>
        <v>0</v>
      </c>
      <c r="S400" s="141">
        <f>IF(L400&gt;0,3,0)</f>
        <v>0</v>
      </c>
      <c r="T400" s="141">
        <f>IF(P400&gt;0,3,0)</f>
        <v>0</v>
      </c>
      <c r="U400" s="90"/>
      <c r="V400" s="90"/>
      <c r="W400" s="98">
        <v>0</v>
      </c>
      <c r="X400" s="99"/>
      <c r="Y400" s="100">
        <f>X400*Y$5</f>
        <v>0</v>
      </c>
      <c r="Z400" s="101"/>
      <c r="AA400" s="99"/>
      <c r="AB400" s="113"/>
      <c r="AC400" s="99"/>
      <c r="AD400" s="110"/>
      <c r="AE400" s="99"/>
      <c r="AF400" s="99"/>
      <c r="AG400" s="102"/>
      <c r="AH400" s="103">
        <f>MAX(Z400:AG400)</f>
        <v>0</v>
      </c>
      <c r="AI400" s="100">
        <f>AH400*AI$5</f>
        <v>0</v>
      </c>
      <c r="AJ400" s="101"/>
      <c r="AK400" s="102">
        <f>AA400*AK$3</f>
        <v>0</v>
      </c>
      <c r="AL400" s="102">
        <f>AB400*AL$3</f>
        <v>0</v>
      </c>
      <c r="AM400" s="102">
        <f>AC400*AM$3</f>
        <v>0</v>
      </c>
      <c r="AN400" s="102">
        <f>AD400*AN$3</f>
        <v>0</v>
      </c>
      <c r="AO400" s="102">
        <f>AE400*AO$3</f>
        <v>0</v>
      </c>
      <c r="AP400" s="102">
        <f>AF400*AP$3</f>
        <v>0</v>
      </c>
      <c r="AQ400" s="102">
        <f>AG400*AQ$3</f>
        <v>0</v>
      </c>
      <c r="AR400" s="103">
        <f>MAX(AJ400:AQ400)</f>
        <v>0</v>
      </c>
      <c r="AS400" s="100">
        <f>AR400*AS$5</f>
        <v>0</v>
      </c>
    </row>
    <row r="401" spans="1:45" s="104" customFormat="1" ht="15.75" customHeight="1" hidden="1">
      <c r="A401" s="85">
        <f>A400+1</f>
        <v>394</v>
      </c>
      <c r="B401" s="121" t="s">
        <v>463</v>
      </c>
      <c r="C401" s="51" t="s">
        <v>52</v>
      </c>
      <c r="D401" s="87" t="s">
        <v>46</v>
      </c>
      <c r="E401" s="50" t="s">
        <v>74</v>
      </c>
      <c r="F401" s="88"/>
      <c r="G401" s="87" t="s">
        <v>185</v>
      </c>
      <c r="H401" s="89"/>
      <c r="I401" s="89">
        <f>IF(U401&lt;&gt;"",I$5-U401+1,"")</f>
      </c>
      <c r="J401" s="90"/>
      <c r="K401" s="91">
        <f>IF(V401&lt;&gt;"",(K$5-V401+1)*1.5,"")</f>
      </c>
      <c r="L401" s="92">
        <f>X401</f>
        <v>0</v>
      </c>
      <c r="M401" s="93">
        <f>Y401</f>
        <v>0</v>
      </c>
      <c r="N401" s="125"/>
      <c r="O401" s="94">
        <f>AI401</f>
        <v>0</v>
      </c>
      <c r="P401" s="93">
        <f>SUM(H401:K401)</f>
        <v>0</v>
      </c>
      <c r="Q401" s="95">
        <f>SUM(H401:K401)+MAX(M401,O401)</f>
        <v>0</v>
      </c>
      <c r="R401" s="96">
        <f>Q401+MAX(S401,T401)</f>
        <v>0</v>
      </c>
      <c r="S401" s="97">
        <f>IF(L401&gt;0,3,0)</f>
        <v>0</v>
      </c>
      <c r="T401" s="97">
        <f>IF(P401&gt;0,3,0)</f>
        <v>0</v>
      </c>
      <c r="U401" s="90"/>
      <c r="V401" s="90"/>
      <c r="W401" s="98">
        <v>0</v>
      </c>
      <c r="X401" s="99"/>
      <c r="Y401" s="100">
        <f>X401*Y$5</f>
        <v>0</v>
      </c>
      <c r="Z401" s="101"/>
      <c r="AA401" s="102"/>
      <c r="AB401" s="90"/>
      <c r="AC401" s="99"/>
      <c r="AD401" s="110"/>
      <c r="AE401" s="99"/>
      <c r="AF401" s="99"/>
      <c r="AG401" s="102"/>
      <c r="AH401" s="103">
        <f>MAX(Z401:AG401)</f>
        <v>0</v>
      </c>
      <c r="AI401" s="100">
        <f>AH401*AI$5</f>
        <v>0</v>
      </c>
      <c r="AJ401" s="101"/>
      <c r="AK401" s="102">
        <f>AA401*AK$3</f>
        <v>0</v>
      </c>
      <c r="AL401" s="102">
        <f>AB401*AL$3</f>
        <v>0</v>
      </c>
      <c r="AM401" s="102">
        <f>AC401*AM$3</f>
        <v>0</v>
      </c>
      <c r="AN401" s="102">
        <f>AD401*AN$3</f>
        <v>0</v>
      </c>
      <c r="AO401" s="102">
        <f>AE401*AO$3</f>
        <v>0</v>
      </c>
      <c r="AP401" s="102">
        <f>AF401*AP$3</f>
        <v>0</v>
      </c>
      <c r="AQ401" s="102">
        <f>AG401*AQ$3</f>
        <v>0</v>
      </c>
      <c r="AR401" s="103">
        <f>MAX(AJ401:AQ401)</f>
        <v>0</v>
      </c>
      <c r="AS401" s="100">
        <f>AR401*AS$5</f>
        <v>0</v>
      </c>
    </row>
    <row r="402" spans="1:48" s="104" customFormat="1" ht="15.75" customHeight="1" hidden="1">
      <c r="A402" s="85">
        <f>A401+1</f>
        <v>395</v>
      </c>
      <c r="B402" s="86" t="s">
        <v>464</v>
      </c>
      <c r="C402" s="51" t="s">
        <v>65</v>
      </c>
      <c r="D402" s="87" t="s">
        <v>46</v>
      </c>
      <c r="E402" s="87" t="s">
        <v>47</v>
      </c>
      <c r="F402" s="88">
        <f>IF(G402&lt;1942,"L",IF(G402&lt;1947,"SM",IF(G402&lt;1957,"M",IF(G402&gt;2002,"J",""))))</f>
      </c>
      <c r="G402" s="87">
        <v>2000</v>
      </c>
      <c r="H402" s="89"/>
      <c r="I402" s="89">
        <f>IF(U402&lt;&gt;"",I$5-U402+1,"")</f>
      </c>
      <c r="J402" s="90"/>
      <c r="K402" s="91">
        <f>IF(V402&lt;&gt;"",(K$5-V402+1)*1.5,"")</f>
      </c>
      <c r="L402" s="92">
        <f>X402</f>
        <v>0</v>
      </c>
      <c r="M402" s="93">
        <f>Y402</f>
        <v>0</v>
      </c>
      <c r="N402" s="125"/>
      <c r="O402" s="94">
        <f>AI402</f>
        <v>0</v>
      </c>
      <c r="P402" s="93">
        <f>SUM(H402:K402)</f>
        <v>0</v>
      </c>
      <c r="Q402" s="95">
        <f>SUM(H402:K402)+MAX(M402,O402)</f>
        <v>0</v>
      </c>
      <c r="R402" s="96">
        <f>Q402+MAX(S402,T402)</f>
        <v>0</v>
      </c>
      <c r="S402" s="97">
        <f>IF(L402&gt;0,3,0)</f>
        <v>0</v>
      </c>
      <c r="T402" s="97">
        <f>IF(P402&gt;0,3,0)</f>
        <v>0</v>
      </c>
      <c r="U402" s="90"/>
      <c r="V402" s="90"/>
      <c r="W402" s="98">
        <v>0</v>
      </c>
      <c r="X402" s="99"/>
      <c r="Y402" s="100">
        <f>X402*Y$5</f>
        <v>0</v>
      </c>
      <c r="Z402" s="101"/>
      <c r="AA402" s="102"/>
      <c r="AB402" s="90"/>
      <c r="AC402" s="99"/>
      <c r="AD402" s="110"/>
      <c r="AE402" s="99"/>
      <c r="AF402" s="99"/>
      <c r="AG402" s="102"/>
      <c r="AH402" s="103">
        <f>MAX(Z402:AG402)</f>
        <v>0</v>
      </c>
      <c r="AI402" s="100">
        <f>AH402*AI$5</f>
        <v>0</v>
      </c>
      <c r="AJ402" s="101"/>
      <c r="AK402" s="102">
        <f>AA402*AK$3</f>
        <v>0</v>
      </c>
      <c r="AL402" s="102">
        <f>AB402*AL$3</f>
        <v>0</v>
      </c>
      <c r="AM402" s="102">
        <f>AC402*AM$3</f>
        <v>0</v>
      </c>
      <c r="AN402" s="102">
        <f>AD402*AN$3</f>
        <v>0</v>
      </c>
      <c r="AO402" s="102">
        <f>AE402*AO$3</f>
        <v>0</v>
      </c>
      <c r="AP402" s="102">
        <f>AF402*AP$3</f>
        <v>0</v>
      </c>
      <c r="AQ402" s="102">
        <f>AG402*AQ$3</f>
        <v>0</v>
      </c>
      <c r="AR402" s="103">
        <f>MAX(AJ402:AQ402)</f>
        <v>0</v>
      </c>
      <c r="AS402" s="100">
        <f>AR402*AS$5</f>
        <v>0</v>
      </c>
      <c r="AT402" s="2"/>
      <c r="AU402" s="2"/>
      <c r="AV402" s="2"/>
    </row>
    <row r="403" spans="1:45" s="104" customFormat="1" ht="15.75" customHeight="1" hidden="1">
      <c r="A403" s="85">
        <f>A402+1</f>
        <v>396</v>
      </c>
      <c r="B403" s="86" t="s">
        <v>465</v>
      </c>
      <c r="C403" s="51" t="s">
        <v>45</v>
      </c>
      <c r="D403" s="87" t="s">
        <v>46</v>
      </c>
      <c r="E403" s="87" t="s">
        <v>47</v>
      </c>
      <c r="F403" s="88">
        <f>IF(G403&lt;1942,"L",IF(G403&lt;1947,"SM",IF(G403&lt;1957,"M",IF(G403&gt;2002,"J",""))))</f>
      </c>
      <c r="G403" s="111">
        <v>1961</v>
      </c>
      <c r="H403" s="89"/>
      <c r="I403" s="89">
        <f>IF(U403&lt;&gt;"",I$5-U403+1,"")</f>
      </c>
      <c r="J403" s="112"/>
      <c r="K403" s="91">
        <f>IF(V403&lt;&gt;"",(K$5-V403+1)*1.5,"")</f>
      </c>
      <c r="L403" s="92">
        <f>X403</f>
        <v>0</v>
      </c>
      <c r="M403" s="93">
        <f>Y403</f>
        <v>0</v>
      </c>
      <c r="N403" s="94">
        <f>AH403</f>
        <v>0</v>
      </c>
      <c r="O403" s="94">
        <f>AI403</f>
        <v>0</v>
      </c>
      <c r="P403" s="93">
        <f>SUM(H403:K403)</f>
        <v>0</v>
      </c>
      <c r="Q403" s="95">
        <f>SUM(H403:K403)+MAX(M403,O403)</f>
        <v>0</v>
      </c>
      <c r="R403" s="96">
        <f>Q403+MAX(S403,T403)</f>
        <v>0</v>
      </c>
      <c r="S403" s="97">
        <f>IF(L403&gt;0,3,0)</f>
        <v>0</v>
      </c>
      <c r="T403" s="97">
        <f>IF(P403&gt;0,3,0)</f>
        <v>0</v>
      </c>
      <c r="U403" s="90"/>
      <c r="V403" s="90"/>
      <c r="W403" s="98">
        <v>0</v>
      </c>
      <c r="X403" s="99"/>
      <c r="Y403" s="100">
        <f>X403*Y$5</f>
        <v>0</v>
      </c>
      <c r="Z403" s="101"/>
      <c r="AA403" s="99"/>
      <c r="AB403" s="90"/>
      <c r="AC403" s="99"/>
      <c r="AD403" s="110"/>
      <c r="AE403" s="99"/>
      <c r="AF403" s="99"/>
      <c r="AG403" s="102"/>
      <c r="AH403" s="103">
        <f>MAX(Z403:AG403)</f>
        <v>0</v>
      </c>
      <c r="AI403" s="100">
        <f>AH403*AI$5</f>
        <v>0</v>
      </c>
      <c r="AJ403" s="101"/>
      <c r="AK403" s="102">
        <f>AA403*AK$3</f>
        <v>0</v>
      </c>
      <c r="AL403" s="102">
        <f>AB403*AL$3</f>
        <v>0</v>
      </c>
      <c r="AM403" s="102">
        <f>AC403*AM$3</f>
        <v>0</v>
      </c>
      <c r="AN403" s="102">
        <f>AD403*AN$3</f>
        <v>0</v>
      </c>
      <c r="AO403" s="102">
        <f>AE403*AO$3</f>
        <v>0</v>
      </c>
      <c r="AP403" s="102">
        <f>AF403*AP$3</f>
        <v>0</v>
      </c>
      <c r="AQ403" s="102">
        <f>AG403*AQ$3</f>
        <v>0</v>
      </c>
      <c r="AR403" s="103">
        <f>MAX(AJ403:AQ403)</f>
        <v>0</v>
      </c>
      <c r="AS403" s="100">
        <f>AR403*AS$5</f>
        <v>0</v>
      </c>
    </row>
    <row r="404" spans="1:45" s="104" customFormat="1" ht="15.75" customHeight="1" hidden="1">
      <c r="A404" s="85">
        <f>A403+1</f>
        <v>397</v>
      </c>
      <c r="B404" s="86" t="s">
        <v>466</v>
      </c>
      <c r="C404" s="51" t="s">
        <v>50</v>
      </c>
      <c r="D404" s="87" t="s">
        <v>46</v>
      </c>
      <c r="E404" s="87" t="s">
        <v>47</v>
      </c>
      <c r="F404" s="88">
        <f>IF(G404&lt;1942,"L",IF(G404&lt;1947,"SM",IF(G404&lt;1957,"M",IF(G404&gt;2002,"J",""))))</f>
      </c>
      <c r="G404" s="87">
        <v>1959</v>
      </c>
      <c r="H404" s="89"/>
      <c r="I404" s="89">
        <f>IF(U404&lt;&gt;"",I$5-U404+1,"")</f>
      </c>
      <c r="J404" s="90"/>
      <c r="K404" s="91">
        <f>IF(V404&lt;&gt;"",(K$5-V404+1)*1.5,"")</f>
      </c>
      <c r="L404" s="92">
        <f>X404</f>
        <v>0</v>
      </c>
      <c r="M404" s="93">
        <f>Y404</f>
        <v>0</v>
      </c>
      <c r="N404" s="94">
        <f>AH404</f>
        <v>0</v>
      </c>
      <c r="O404" s="94">
        <f>AI404</f>
        <v>0</v>
      </c>
      <c r="P404" s="93">
        <f>SUM(H404:K404)</f>
        <v>0</v>
      </c>
      <c r="Q404" s="95">
        <f>SUM(H404:K404)+MAX(M404,O404)</f>
        <v>0</v>
      </c>
      <c r="R404" s="96">
        <f>Q404+MAX(S404,T404)</f>
        <v>0</v>
      </c>
      <c r="S404" s="97">
        <f>IF(L404&gt;0,3,0)</f>
        <v>0</v>
      </c>
      <c r="T404" s="97">
        <f>IF(P404&gt;0,3,0)</f>
        <v>0</v>
      </c>
      <c r="U404" s="90"/>
      <c r="V404" s="90"/>
      <c r="W404" s="98">
        <v>0</v>
      </c>
      <c r="X404" s="99">
        <f>IF(W404&gt;0,W$5-W404+1,0)</f>
        <v>0</v>
      </c>
      <c r="Y404" s="100">
        <f>X404*Y$5</f>
        <v>0</v>
      </c>
      <c r="Z404" s="101"/>
      <c r="AA404" s="113"/>
      <c r="AB404" s="90"/>
      <c r="AC404" s="113"/>
      <c r="AD404" s="110"/>
      <c r="AE404" s="113"/>
      <c r="AF404" s="113"/>
      <c r="AG404" s="102"/>
      <c r="AH404" s="103">
        <f>MAX(Z404:AG404)</f>
        <v>0</v>
      </c>
      <c r="AI404" s="100">
        <f>AH404*AI$5</f>
        <v>0</v>
      </c>
      <c r="AJ404" s="101"/>
      <c r="AK404" s="102">
        <f>AA404*AK$3</f>
        <v>0</v>
      </c>
      <c r="AL404" s="102">
        <f>AB404*AL$3</f>
        <v>0</v>
      </c>
      <c r="AM404" s="102">
        <f>AC404*AM$3</f>
        <v>0</v>
      </c>
      <c r="AN404" s="102">
        <f>AD404*AN$3</f>
        <v>0</v>
      </c>
      <c r="AO404" s="102">
        <f>AE404*AO$3</f>
        <v>0</v>
      </c>
      <c r="AP404" s="102">
        <f>AF404*AP$3</f>
        <v>0</v>
      </c>
      <c r="AQ404" s="102">
        <f>AG404*AQ$3</f>
        <v>0</v>
      </c>
      <c r="AR404" s="103">
        <f>MAX(AJ404:AQ404)</f>
        <v>0</v>
      </c>
      <c r="AS404" s="100">
        <f>AR404*AS$5</f>
        <v>0</v>
      </c>
    </row>
    <row r="405" spans="1:45" s="104" customFormat="1" ht="15.75" customHeight="1" hidden="1">
      <c r="A405" s="85">
        <f>A404+1</f>
        <v>398</v>
      </c>
      <c r="B405" s="105" t="s">
        <v>467</v>
      </c>
      <c r="C405" s="51" t="s">
        <v>45</v>
      </c>
      <c r="D405" s="87" t="s">
        <v>46</v>
      </c>
      <c r="E405" s="87" t="s">
        <v>47</v>
      </c>
      <c r="F405" s="88" t="str">
        <f>IF(G405&lt;1942,"L",IF(G405&lt;1947,"SM",IF(G405&lt;1957,"M",IF(G405&gt;2002,"J",""))))</f>
        <v>L</v>
      </c>
      <c r="G405" s="87">
        <v>1939</v>
      </c>
      <c r="H405" s="89"/>
      <c r="I405" s="89">
        <f>IF(U405&lt;&gt;"",I$5-U405+1,"")</f>
      </c>
      <c r="J405" s="99"/>
      <c r="K405" s="91">
        <f>IF(V405&lt;&gt;"",(K$5-V405+1)*1.5,"")</f>
      </c>
      <c r="L405" s="92">
        <f>X405</f>
        <v>0</v>
      </c>
      <c r="M405" s="93">
        <f>Y405</f>
        <v>0</v>
      </c>
      <c r="N405" s="94">
        <f>AH405</f>
        <v>0</v>
      </c>
      <c r="O405" s="94">
        <f>AI405</f>
        <v>0</v>
      </c>
      <c r="P405" s="93">
        <f>SUM(H405:K405)</f>
        <v>0</v>
      </c>
      <c r="Q405" s="95">
        <f>SUM(H405:K405)+MAX(M405,O405)</f>
        <v>0</v>
      </c>
      <c r="R405" s="96">
        <f>Q405+MAX(S405,T405)</f>
        <v>0</v>
      </c>
      <c r="S405" s="97">
        <f>IF(L405&gt;0,3,0)</f>
        <v>0</v>
      </c>
      <c r="T405" s="97">
        <f>IF(P405&gt;0,3,0)</f>
        <v>0</v>
      </c>
      <c r="U405" s="90"/>
      <c r="V405" s="90"/>
      <c r="W405" s="98">
        <v>0</v>
      </c>
      <c r="X405" s="102"/>
      <c r="Y405" s="100">
        <f>X405*Y$5</f>
        <v>0</v>
      </c>
      <c r="Z405" s="101"/>
      <c r="AA405" s="99"/>
      <c r="AB405" s="99"/>
      <c r="AC405" s="99"/>
      <c r="AD405" s="110"/>
      <c r="AE405" s="99"/>
      <c r="AF405" s="99"/>
      <c r="AG405" s="102"/>
      <c r="AH405" s="103">
        <f>MAX(Z405:AG405)</f>
        <v>0</v>
      </c>
      <c r="AI405" s="100">
        <f>AH405*AI$5</f>
        <v>0</v>
      </c>
      <c r="AJ405" s="101"/>
      <c r="AK405" s="102">
        <f>AA405*AK$3</f>
        <v>0</v>
      </c>
      <c r="AL405" s="102">
        <f>AB405*AL$3</f>
        <v>0</v>
      </c>
      <c r="AM405" s="102">
        <f>AC405*AM$3</f>
        <v>0</v>
      </c>
      <c r="AN405" s="102">
        <f>AD405*AN$3</f>
        <v>0</v>
      </c>
      <c r="AO405" s="102">
        <f>AE405*AO$3</f>
        <v>0</v>
      </c>
      <c r="AP405" s="102">
        <f>AF405*AP$3</f>
        <v>0</v>
      </c>
      <c r="AQ405" s="102">
        <f>AG405*AQ$3</f>
        <v>0</v>
      </c>
      <c r="AR405" s="103">
        <f>MAX(AJ405:AQ405)</f>
        <v>0</v>
      </c>
      <c r="AS405" s="100">
        <f>AR405*AS$5</f>
        <v>0</v>
      </c>
    </row>
    <row r="406" spans="1:45" s="104" customFormat="1" ht="15.75" customHeight="1" hidden="1">
      <c r="A406" s="85">
        <f>A405+1</f>
        <v>399</v>
      </c>
      <c r="B406" s="86" t="s">
        <v>468</v>
      </c>
      <c r="C406" s="51" t="s">
        <v>56</v>
      </c>
      <c r="D406" s="87" t="s">
        <v>46</v>
      </c>
      <c r="E406" s="87" t="s">
        <v>47</v>
      </c>
      <c r="F406" s="88">
        <f>IF(G406&lt;1942,"L",IF(G406&lt;1947,"SM",IF(G406&lt;1957,"M",IF(G406&gt;2002,"J",""))))</f>
      </c>
      <c r="G406" s="87">
        <v>1959</v>
      </c>
      <c r="H406" s="89"/>
      <c r="I406" s="89">
        <f>IF(U406&lt;&gt;"",I$5-U406+1,"")</f>
      </c>
      <c r="J406" s="90"/>
      <c r="K406" s="91">
        <f>IF(V406&lt;&gt;"",(K$5-V406+1)*1.5,"")</f>
      </c>
      <c r="L406" s="92">
        <f>X406</f>
        <v>0</v>
      </c>
      <c r="M406" s="93">
        <f>Y406</f>
        <v>0</v>
      </c>
      <c r="N406" s="94">
        <f>AH406</f>
        <v>0</v>
      </c>
      <c r="O406" s="94">
        <f>AI406</f>
        <v>0</v>
      </c>
      <c r="P406" s="93">
        <f>SUM(H406:K406)</f>
        <v>0</v>
      </c>
      <c r="Q406" s="95">
        <f>SUM(H406:K406)+MAX(M406,O406)</f>
        <v>0</v>
      </c>
      <c r="R406" s="96">
        <f>Q406+MAX(S406,T406)</f>
        <v>0</v>
      </c>
      <c r="S406" s="97">
        <f>IF(L406&gt;0,3,0)</f>
        <v>0</v>
      </c>
      <c r="T406" s="97">
        <f>IF(P406&gt;0,3,0)</f>
        <v>0</v>
      </c>
      <c r="U406" s="90"/>
      <c r="V406" s="90"/>
      <c r="W406" s="98">
        <v>0</v>
      </c>
      <c r="X406" s="99"/>
      <c r="Y406" s="100">
        <f>X406*Y$5</f>
        <v>0</v>
      </c>
      <c r="Z406" s="101"/>
      <c r="AA406" s="99"/>
      <c r="AB406" s="90"/>
      <c r="AC406" s="99"/>
      <c r="AD406" s="99"/>
      <c r="AE406" s="99"/>
      <c r="AF406" s="99"/>
      <c r="AG406" s="102"/>
      <c r="AH406" s="103">
        <f>MAX(Z406:AG406)</f>
        <v>0</v>
      </c>
      <c r="AI406" s="100">
        <f>AH406*AI$5</f>
        <v>0</v>
      </c>
      <c r="AJ406" s="101"/>
      <c r="AK406" s="102">
        <f>AA406*AK$3</f>
        <v>0</v>
      </c>
      <c r="AL406" s="102">
        <f>AB406*AL$3</f>
        <v>0</v>
      </c>
      <c r="AM406" s="102">
        <f>AC406*AM$3</f>
        <v>0</v>
      </c>
      <c r="AN406" s="102">
        <f>AD406*AN$3</f>
        <v>0</v>
      </c>
      <c r="AO406" s="102">
        <f>AE406*AO$3</f>
        <v>0</v>
      </c>
      <c r="AP406" s="102">
        <f>AF406*AP$3</f>
        <v>0</v>
      </c>
      <c r="AQ406" s="102">
        <f>AG406*AQ$3</f>
        <v>0</v>
      </c>
      <c r="AR406" s="103">
        <f>MAX(AJ406:AQ406)</f>
        <v>0</v>
      </c>
      <c r="AS406" s="100">
        <f>AR406*AS$5</f>
        <v>0</v>
      </c>
    </row>
    <row r="407" spans="1:48" s="104" customFormat="1" ht="15.75" customHeight="1" hidden="1">
      <c r="A407" s="85">
        <f>A406+1</f>
        <v>400</v>
      </c>
      <c r="B407" s="86" t="s">
        <v>469</v>
      </c>
      <c r="C407" s="51" t="s">
        <v>9</v>
      </c>
      <c r="D407" s="87" t="s">
        <v>46</v>
      </c>
      <c r="E407" s="87" t="s">
        <v>47</v>
      </c>
      <c r="F407" s="88">
        <f>IF(G407&lt;1943,"L",IF(G407&lt;1948,"SM",IF(G407&lt;1958,"M",IF(G407&gt;2003,"J",""))))</f>
      </c>
      <c r="G407" s="111">
        <v>1960</v>
      </c>
      <c r="H407" s="89"/>
      <c r="I407" s="89">
        <f>IF(U407&lt;&gt;"",I$5-U407+1,"")</f>
      </c>
      <c r="J407" s="112"/>
      <c r="K407" s="91">
        <f>IF(V407&lt;&gt;"",(K$5-V407+1)*1.5,"")</f>
      </c>
      <c r="L407" s="92">
        <f>X407</f>
        <v>0</v>
      </c>
      <c r="M407" s="93">
        <f>Y407</f>
        <v>0</v>
      </c>
      <c r="N407" s="94">
        <f>AH407</f>
        <v>0</v>
      </c>
      <c r="O407" s="94">
        <f>AI407</f>
        <v>0</v>
      </c>
      <c r="P407" s="93">
        <f>SUM(H407:K407)</f>
        <v>0</v>
      </c>
      <c r="Q407" s="95">
        <f>SUM(H407:K407)+MAX(M407,O407)</f>
        <v>0</v>
      </c>
      <c r="R407" s="96">
        <f>Q407+MAX(S407,T407)</f>
        <v>0</v>
      </c>
      <c r="S407" s="97">
        <f>IF(L407&gt;0,3,0)</f>
        <v>0</v>
      </c>
      <c r="T407" s="97">
        <f>IF(P407&gt;0,3,0)</f>
        <v>0</v>
      </c>
      <c r="U407" s="90"/>
      <c r="V407" s="90"/>
      <c r="W407" s="98">
        <v>0</v>
      </c>
      <c r="X407" s="99">
        <f>IF(W407&gt;0,W$5-W407+1,0)</f>
        <v>0</v>
      </c>
      <c r="Y407" s="100">
        <f>X407*Y$5</f>
        <v>0</v>
      </c>
      <c r="Z407" s="101"/>
      <c r="AA407" s="99"/>
      <c r="AB407" s="90"/>
      <c r="AC407" s="99"/>
      <c r="AD407" s="99"/>
      <c r="AE407" s="99"/>
      <c r="AF407" s="99"/>
      <c r="AG407" s="102"/>
      <c r="AH407" s="103">
        <f>MAX(Z407:AG407)</f>
        <v>0</v>
      </c>
      <c r="AI407" s="100">
        <f>AH407*AI$5</f>
        <v>0</v>
      </c>
      <c r="AJ407" s="101"/>
      <c r="AK407" s="102">
        <f>AA407*AK$3</f>
        <v>0</v>
      </c>
      <c r="AL407" s="102">
        <f>AB407*AL$3</f>
        <v>0</v>
      </c>
      <c r="AM407" s="102">
        <f>AC407*AM$3</f>
        <v>0</v>
      </c>
      <c r="AN407" s="102">
        <f>AD407*AN$3</f>
        <v>0</v>
      </c>
      <c r="AO407" s="102">
        <f>AE407*AO$3</f>
        <v>0</v>
      </c>
      <c r="AP407" s="102">
        <f>AF407*AP$3</f>
        <v>0</v>
      </c>
      <c r="AQ407" s="102">
        <f>AG407*AQ$3</f>
        <v>0</v>
      </c>
      <c r="AR407" s="103">
        <f>MAX(AJ407:AQ407)</f>
        <v>0</v>
      </c>
      <c r="AS407" s="100">
        <f>AR407*AS$5</f>
        <v>0</v>
      </c>
      <c r="AT407" s="2"/>
      <c r="AU407" s="2"/>
      <c r="AV407" s="2"/>
    </row>
    <row r="408" spans="1:45" s="104" customFormat="1" ht="15.75" customHeight="1" hidden="1">
      <c r="A408" s="85">
        <f>A407+1</f>
        <v>401</v>
      </c>
      <c r="B408" s="86" t="s">
        <v>470</v>
      </c>
      <c r="C408" s="51" t="s">
        <v>45</v>
      </c>
      <c r="D408" s="87" t="s">
        <v>46</v>
      </c>
      <c r="E408" s="87" t="s">
        <v>47</v>
      </c>
      <c r="F408" s="88">
        <f>IF(G408&lt;1942,"L",IF(G408&lt;1947,"SM",IF(G408&lt;1957,"M",IF(G408&gt;2002,"J",""))))</f>
      </c>
      <c r="G408" s="111">
        <v>1962</v>
      </c>
      <c r="H408" s="89"/>
      <c r="I408" s="89">
        <f>IF(U408&lt;&gt;"",I$5-U408+1,"")</f>
      </c>
      <c r="J408" s="112"/>
      <c r="K408" s="91">
        <f>IF(V408&lt;&gt;"",(K$5-V408+1)*1.5,"")</f>
      </c>
      <c r="L408" s="92">
        <f>X408</f>
        <v>0</v>
      </c>
      <c r="M408" s="93">
        <f>Y408</f>
        <v>0</v>
      </c>
      <c r="N408" s="94">
        <f>AH408</f>
        <v>0</v>
      </c>
      <c r="O408" s="94">
        <f>AI408</f>
        <v>0</v>
      </c>
      <c r="P408" s="93">
        <f>SUM(H408:K408)</f>
        <v>0</v>
      </c>
      <c r="Q408" s="95">
        <f>SUM(H408:K408)+MAX(M408,O408)</f>
        <v>0</v>
      </c>
      <c r="R408" s="96">
        <f>Q408+MAX(S408,T408)</f>
        <v>0</v>
      </c>
      <c r="S408" s="97">
        <f>IF(L408&gt;0,3,0)</f>
        <v>0</v>
      </c>
      <c r="T408" s="97">
        <f>IF(P408&gt;0,3,0)</f>
        <v>0</v>
      </c>
      <c r="U408" s="90"/>
      <c r="V408" s="90"/>
      <c r="W408" s="98">
        <v>0</v>
      </c>
      <c r="X408" s="99"/>
      <c r="Y408" s="100">
        <f>X408*Y$5</f>
        <v>0</v>
      </c>
      <c r="Z408" s="101"/>
      <c r="AA408" s="99"/>
      <c r="AB408" s="90"/>
      <c r="AC408" s="99"/>
      <c r="AD408" s="110"/>
      <c r="AE408" s="99"/>
      <c r="AF408" s="99"/>
      <c r="AG408" s="102"/>
      <c r="AH408" s="103">
        <f>MAX(Z408:AG408)</f>
        <v>0</v>
      </c>
      <c r="AI408" s="100">
        <f>AH408*AI$5</f>
        <v>0</v>
      </c>
      <c r="AJ408" s="101"/>
      <c r="AK408" s="102">
        <f>AA408*AK$3</f>
        <v>0</v>
      </c>
      <c r="AL408" s="102">
        <f>AB408*AL$3</f>
        <v>0</v>
      </c>
      <c r="AM408" s="102">
        <f>AC408*AM$3</f>
        <v>0</v>
      </c>
      <c r="AN408" s="102">
        <f>AD408*AN$3</f>
        <v>0</v>
      </c>
      <c r="AO408" s="102">
        <f>AE408*AO$3</f>
        <v>0</v>
      </c>
      <c r="AP408" s="102">
        <f>AF408*AP$3</f>
        <v>0</v>
      </c>
      <c r="AQ408" s="102">
        <f>AG408*AQ$3</f>
        <v>0</v>
      </c>
      <c r="AR408" s="103">
        <f>MAX(AJ408:AQ408)</f>
        <v>0</v>
      </c>
      <c r="AS408" s="100">
        <f>AR408*AS$5</f>
        <v>0</v>
      </c>
    </row>
    <row r="409" spans="1:51" s="104" customFormat="1" ht="15.75" customHeight="1" hidden="1">
      <c r="A409" s="85">
        <f>A408+1</f>
        <v>402</v>
      </c>
      <c r="B409" s="105" t="s">
        <v>471</v>
      </c>
      <c r="C409" s="51" t="s">
        <v>45</v>
      </c>
      <c r="D409" s="87" t="s">
        <v>46</v>
      </c>
      <c r="E409" s="111" t="s">
        <v>47</v>
      </c>
      <c r="F409" s="88">
        <f>IF(G409&lt;1942,"L",IF(G409&lt;1947,"SM",IF(G409&lt;1957,"M",IF(G409&gt;2002,"J",""))))</f>
      </c>
      <c r="G409" s="111">
        <v>1966</v>
      </c>
      <c r="H409" s="89"/>
      <c r="I409" s="89">
        <f>IF(U409&lt;&gt;"",I$5-U409+1,"")</f>
      </c>
      <c r="J409" s="112"/>
      <c r="K409" s="91">
        <f>IF(V409&lt;&gt;"",(K$5-V409+1)*1.5,"")</f>
      </c>
      <c r="L409" s="92">
        <f>X409</f>
        <v>0</v>
      </c>
      <c r="M409" s="93">
        <f>Y409</f>
        <v>0</v>
      </c>
      <c r="N409" s="94">
        <f>AH409</f>
        <v>0</v>
      </c>
      <c r="O409" s="94">
        <f>AI409</f>
        <v>0</v>
      </c>
      <c r="P409" s="93">
        <f>SUM(H409:K409)</f>
        <v>0</v>
      </c>
      <c r="Q409" s="95">
        <f>SUM(H409:K409)+MAX(M409,O409)</f>
        <v>0</v>
      </c>
      <c r="R409" s="96">
        <f>Q409+MAX(S409,T409)</f>
        <v>0</v>
      </c>
      <c r="S409" s="97">
        <f>IF(L409&gt;0,3,0)</f>
        <v>0</v>
      </c>
      <c r="T409" s="97">
        <f>IF(P409&gt;0,3,0)</f>
        <v>0</v>
      </c>
      <c r="U409" s="90"/>
      <c r="V409" s="90"/>
      <c r="W409" s="98">
        <v>0</v>
      </c>
      <c r="X409" s="102"/>
      <c r="Y409" s="100">
        <f>X409*Y$5</f>
        <v>0</v>
      </c>
      <c r="Z409" s="101"/>
      <c r="AA409" s="119"/>
      <c r="AB409" s="112"/>
      <c r="AC409" s="119"/>
      <c r="AD409" s="107"/>
      <c r="AE409" s="119"/>
      <c r="AF409" s="119"/>
      <c r="AG409" s="102"/>
      <c r="AH409" s="103">
        <f>MAX(Z409:AG409)</f>
        <v>0</v>
      </c>
      <c r="AI409" s="100">
        <f>AH409*AI$5</f>
        <v>0</v>
      </c>
      <c r="AJ409" s="101"/>
      <c r="AK409" s="102">
        <f>AA409*AK$3</f>
        <v>0</v>
      </c>
      <c r="AL409" s="102">
        <f>AB409*AL$3</f>
        <v>0</v>
      </c>
      <c r="AM409" s="102">
        <f>AC409*AM$3</f>
        <v>0</v>
      </c>
      <c r="AN409" s="102">
        <f>AD409*AN$3</f>
        <v>0</v>
      </c>
      <c r="AO409" s="102">
        <f>AE409*AO$3</f>
        <v>0</v>
      </c>
      <c r="AP409" s="102">
        <f>AF409*AP$3</f>
        <v>0</v>
      </c>
      <c r="AQ409" s="102">
        <f>AG409*AQ$3</f>
        <v>0</v>
      </c>
      <c r="AR409" s="103">
        <f>MAX(AJ409:AQ409)</f>
        <v>0</v>
      </c>
      <c r="AS409" s="100">
        <f>AR409*AS$5</f>
        <v>0</v>
      </c>
      <c r="AW409" s="2"/>
      <c r="AX409" s="2"/>
      <c r="AY409" s="2"/>
    </row>
    <row r="410" spans="1:250" ht="15.75" customHeight="1" hidden="1">
      <c r="A410" s="85">
        <f>A409+1</f>
        <v>403</v>
      </c>
      <c r="B410" s="105" t="s">
        <v>472</v>
      </c>
      <c r="C410" s="51" t="s">
        <v>71</v>
      </c>
      <c r="D410" s="87" t="s">
        <v>46</v>
      </c>
      <c r="E410" s="111" t="s">
        <v>47</v>
      </c>
      <c r="F410" s="88" t="str">
        <f>IF(G410&lt;1942,"L",IF(G410&lt;1947,"SM",IF(G410&lt;1957,"M",IF(G410&gt;2002,"J",""))))</f>
        <v>L</v>
      </c>
      <c r="G410" s="111">
        <v>1938</v>
      </c>
      <c r="H410" s="89"/>
      <c r="I410" s="89">
        <f>IF(U410&lt;&gt;"",I$5-U410+1,"")</f>
      </c>
      <c r="J410" s="112"/>
      <c r="K410" s="91">
        <f>IF(V410&lt;&gt;"",(K$5-V410+1)*1.5,"")</f>
      </c>
      <c r="L410" s="92">
        <f>X410</f>
        <v>0</v>
      </c>
      <c r="M410" s="93">
        <f>Y410</f>
        <v>0</v>
      </c>
      <c r="N410" s="94">
        <f>AH410</f>
        <v>0</v>
      </c>
      <c r="O410" s="94">
        <f>AI410</f>
        <v>0</v>
      </c>
      <c r="P410" s="93">
        <f>SUM(H410:K410)</f>
        <v>0</v>
      </c>
      <c r="Q410" s="95">
        <f>SUM(H410:K410)+MAX(M410,O410)</f>
        <v>0</v>
      </c>
      <c r="R410" s="96">
        <f>Q410+MAX(S410,T410)</f>
        <v>0</v>
      </c>
      <c r="S410" s="97">
        <f>IF(L410&gt;0,3,0)</f>
        <v>0</v>
      </c>
      <c r="T410" s="97">
        <f>IF(P410&gt;0,3,0)</f>
        <v>0</v>
      </c>
      <c r="U410" s="90"/>
      <c r="V410" s="112"/>
      <c r="W410" s="98">
        <v>0</v>
      </c>
      <c r="X410" s="102">
        <f>IF(W410&gt;0,W$5-W410+1,0)</f>
        <v>0</v>
      </c>
      <c r="Y410" s="100">
        <f>X410*Y$5</f>
        <v>0</v>
      </c>
      <c r="Z410" s="101"/>
      <c r="AA410" s="119"/>
      <c r="AB410" s="112"/>
      <c r="AC410" s="119"/>
      <c r="AD410" s="110"/>
      <c r="AE410" s="119"/>
      <c r="AF410" s="119"/>
      <c r="AG410" s="102"/>
      <c r="AH410" s="103">
        <f>MAX(Z410:AG410)</f>
        <v>0</v>
      </c>
      <c r="AI410" s="100">
        <f>AH410*AI$5</f>
        <v>0</v>
      </c>
      <c r="AJ410" s="101"/>
      <c r="AK410" s="102">
        <f>AA410*AK$3</f>
        <v>0</v>
      </c>
      <c r="AL410" s="102">
        <f>AB410*AL$3</f>
        <v>0</v>
      </c>
      <c r="AM410" s="102">
        <f>AC410*AM$3</f>
        <v>0</v>
      </c>
      <c r="AN410" s="102">
        <f>AD410*AN$3</f>
        <v>0</v>
      </c>
      <c r="AO410" s="102">
        <f>AE410*AO$3</f>
        <v>0</v>
      </c>
      <c r="AP410" s="102">
        <f>AF410*AP$3</f>
        <v>0</v>
      </c>
      <c r="AQ410" s="102">
        <f>AG410*AQ$3</f>
        <v>0</v>
      </c>
      <c r="AR410" s="103">
        <f>MAX(AJ410:AQ410)</f>
        <v>0</v>
      </c>
      <c r="AS410" s="100">
        <f>AR410*AS$5</f>
        <v>0</v>
      </c>
      <c r="AT410" s="104"/>
      <c r="AU410" s="104"/>
      <c r="AV410" s="104"/>
      <c r="AW410" s="104"/>
      <c r="AX410" s="104"/>
      <c r="AY410" s="104"/>
      <c r="GM410" s="10"/>
      <c r="GN410" s="10"/>
      <c r="IO410"/>
      <c r="IP410"/>
    </row>
    <row r="411" spans="1:250" ht="15.75" customHeight="1" hidden="1">
      <c r="A411" s="85">
        <f>A410+1</f>
        <v>404</v>
      </c>
      <c r="B411" s="105" t="s">
        <v>473</v>
      </c>
      <c r="C411" s="51" t="s">
        <v>52</v>
      </c>
      <c r="D411" s="87" t="s">
        <v>46</v>
      </c>
      <c r="E411" s="87" t="s">
        <v>47</v>
      </c>
      <c r="F411" s="88">
        <f>IF(G411&lt;1942,"L",IF(G411&lt;1947,"SM",IF(G411&lt;1957,"M",IF(G411&gt;2002,"J",""))))</f>
      </c>
      <c r="G411" s="87">
        <v>1958</v>
      </c>
      <c r="H411" s="89"/>
      <c r="I411" s="89">
        <f>IF(U411&lt;&gt;"",I$5-U411+1,"")</f>
      </c>
      <c r="J411" s="99"/>
      <c r="K411" s="91">
        <f>IF(V411&lt;&gt;"",(K$5-V411+1)*1.5,"")</f>
      </c>
      <c r="L411" s="92">
        <f>X411</f>
        <v>0</v>
      </c>
      <c r="M411" s="93">
        <f>Y411</f>
        <v>0</v>
      </c>
      <c r="N411" s="94">
        <f>AH411</f>
        <v>0</v>
      </c>
      <c r="O411" s="94">
        <f>AI411</f>
        <v>0</v>
      </c>
      <c r="P411" s="93">
        <f>SUM(H411:K411)</f>
        <v>0</v>
      </c>
      <c r="Q411" s="95">
        <f>SUM(H411:K411)+MAX(M411,O411)</f>
        <v>0</v>
      </c>
      <c r="R411" s="96">
        <f>Q411+MAX(S411,T411)</f>
        <v>0</v>
      </c>
      <c r="S411" s="97">
        <f>IF(L411&gt;0,3,0)</f>
        <v>0</v>
      </c>
      <c r="T411" s="97">
        <f>IF(P411&gt;0,3,0)</f>
        <v>0</v>
      </c>
      <c r="U411" s="90"/>
      <c r="V411" s="90"/>
      <c r="W411" s="98">
        <v>0</v>
      </c>
      <c r="X411" s="99"/>
      <c r="Y411" s="100">
        <f>X411*Y$5</f>
        <v>0</v>
      </c>
      <c r="Z411" s="101"/>
      <c r="AA411" s="102"/>
      <c r="AB411" s="99"/>
      <c r="AC411" s="99"/>
      <c r="AD411" s="116"/>
      <c r="AE411" s="99"/>
      <c r="AF411" s="99"/>
      <c r="AG411" s="102"/>
      <c r="AH411" s="103">
        <f>MAX(Z411:AG411)</f>
        <v>0</v>
      </c>
      <c r="AI411" s="100">
        <f>AH411*AI$5</f>
        <v>0</v>
      </c>
      <c r="AJ411" s="101"/>
      <c r="AK411" s="102">
        <f>AA411*AK$3</f>
        <v>0</v>
      </c>
      <c r="AL411" s="102">
        <f>AB411*AL$3</f>
        <v>0</v>
      </c>
      <c r="AM411" s="102">
        <f>AC411*AM$3</f>
        <v>0</v>
      </c>
      <c r="AN411" s="102">
        <f>AD411*AN$3</f>
        <v>0</v>
      </c>
      <c r="AO411" s="102">
        <f>AE411*AO$3</f>
        <v>0</v>
      </c>
      <c r="AP411" s="102">
        <f>AF411*AP$3</f>
        <v>0</v>
      </c>
      <c r="AQ411" s="102">
        <f>AG411*AQ$3</f>
        <v>0</v>
      </c>
      <c r="AR411" s="103">
        <f>MAX(AJ411:AQ411)</f>
        <v>0</v>
      </c>
      <c r="AS411" s="100">
        <f>AR411*AS$5</f>
        <v>0</v>
      </c>
      <c r="AT411" s="104"/>
      <c r="AU411" s="104"/>
      <c r="AV411" s="104"/>
      <c r="AW411" s="104"/>
      <c r="AX411" s="104"/>
      <c r="AY411" s="104"/>
      <c r="GM411" s="10"/>
      <c r="GN411" s="10"/>
      <c r="IO411"/>
      <c r="IP411"/>
    </row>
    <row r="412" spans="1:250" ht="15.75" customHeight="1" hidden="1">
      <c r="A412" s="85">
        <f>A411+1</f>
        <v>405</v>
      </c>
      <c r="B412" s="86" t="s">
        <v>474</v>
      </c>
      <c r="C412" s="51" t="s">
        <v>45</v>
      </c>
      <c r="D412" s="87" t="s">
        <v>46</v>
      </c>
      <c r="E412" s="87" t="s">
        <v>47</v>
      </c>
      <c r="F412" s="88">
        <f>IF(G412&lt;1943,"L",IF(G412&lt;1948,"SM",IF(G412&lt;1958,"M",IF(G412&gt;2003,"J",""))))</f>
      </c>
      <c r="G412" s="87">
        <v>1962</v>
      </c>
      <c r="H412" s="89"/>
      <c r="I412" s="89">
        <f>IF(U412&lt;&gt;"",I$5-U412+1,"")</f>
      </c>
      <c r="J412" s="90"/>
      <c r="K412" s="91">
        <f>IF(V412&lt;&gt;"",(K$5-V412+1)*1.5,"")</f>
      </c>
      <c r="L412" s="92">
        <f>X412</f>
        <v>0</v>
      </c>
      <c r="M412" s="93">
        <f>Y412</f>
        <v>0</v>
      </c>
      <c r="N412" s="94">
        <f>AH412</f>
        <v>0</v>
      </c>
      <c r="O412" s="94">
        <f>AI412</f>
        <v>0</v>
      </c>
      <c r="P412" s="93">
        <f>SUM(H412:K412)</f>
        <v>0</v>
      </c>
      <c r="Q412" s="95">
        <f>SUM(H412:K412)+MAX(M412,O412)</f>
        <v>0</v>
      </c>
      <c r="R412" s="96">
        <f>Q412+MAX(S412,T412)</f>
        <v>0</v>
      </c>
      <c r="S412" s="97">
        <f>IF(L412&gt;0,3,0)</f>
        <v>0</v>
      </c>
      <c r="T412" s="97">
        <f>IF(P412&gt;0,3,0)</f>
        <v>0</v>
      </c>
      <c r="U412" s="90"/>
      <c r="V412" s="90"/>
      <c r="W412" s="98">
        <v>0</v>
      </c>
      <c r="X412" s="99"/>
      <c r="Y412" s="100">
        <f>X412*Y$5</f>
        <v>0</v>
      </c>
      <c r="Z412" s="101"/>
      <c r="AA412" s="99"/>
      <c r="AB412" s="90"/>
      <c r="AC412" s="99"/>
      <c r="AD412" s="116"/>
      <c r="AE412" s="99"/>
      <c r="AF412" s="99"/>
      <c r="AG412" s="102"/>
      <c r="AH412" s="103">
        <f>MAX(Z412:AG412)</f>
        <v>0</v>
      </c>
      <c r="AI412" s="100">
        <f>AH412*AI$5</f>
        <v>0</v>
      </c>
      <c r="AJ412" s="101"/>
      <c r="AK412" s="102">
        <f>AA412*AK$3</f>
        <v>0</v>
      </c>
      <c r="AL412" s="102">
        <f>AB412*AL$3</f>
        <v>0</v>
      </c>
      <c r="AM412" s="102">
        <f>AC412*AM$3</f>
        <v>0</v>
      </c>
      <c r="AN412" s="102">
        <f>AD412*AN$3</f>
        <v>0</v>
      </c>
      <c r="AO412" s="102">
        <f>AE412*AO$3</f>
        <v>0</v>
      </c>
      <c r="AP412" s="102">
        <f>AF412*AP$3</f>
        <v>0</v>
      </c>
      <c r="AQ412" s="102">
        <f>AG412*AQ$3</f>
        <v>0</v>
      </c>
      <c r="AR412" s="103">
        <f>MAX(AJ412:AQ412)</f>
        <v>0</v>
      </c>
      <c r="AS412" s="100">
        <f>AR412*AS$5</f>
        <v>0</v>
      </c>
      <c r="AT412" s="104"/>
      <c r="AU412" s="104"/>
      <c r="AV412" s="104"/>
      <c r="AW412" s="104"/>
      <c r="AX412" s="104"/>
      <c r="AY412" s="104"/>
      <c r="GM412" s="10"/>
      <c r="GN412" s="10"/>
      <c r="IO412"/>
      <c r="IP412"/>
    </row>
    <row r="413" spans="1:250" ht="15.75" customHeight="1" hidden="1">
      <c r="A413" s="85">
        <f>A412+1</f>
        <v>406</v>
      </c>
      <c r="B413" s="86" t="s">
        <v>475</v>
      </c>
      <c r="C413" s="51" t="s">
        <v>45</v>
      </c>
      <c r="D413" s="87" t="s">
        <v>46</v>
      </c>
      <c r="E413" s="87" t="s">
        <v>47</v>
      </c>
      <c r="F413" s="88" t="str">
        <f>IF(G413&lt;1942,"L",IF(G413&lt;1947,"SM",IF(G413&lt;1957,"M",IF(G413&gt;2002,"J",""))))</f>
        <v>M</v>
      </c>
      <c r="G413" s="87">
        <v>1952</v>
      </c>
      <c r="H413" s="89"/>
      <c r="I413" s="89">
        <f>IF(U413&lt;&gt;"",I$5-U413+1,"")</f>
      </c>
      <c r="J413" s="90"/>
      <c r="K413" s="90">
        <f>IF(V413&lt;&gt;"",(K$5-V413+1)*1.5,"")</f>
      </c>
      <c r="L413" s="92">
        <f>X413</f>
        <v>0</v>
      </c>
      <c r="M413" s="93">
        <f>Y413</f>
        <v>0</v>
      </c>
      <c r="N413" s="94">
        <f>AH413</f>
        <v>0</v>
      </c>
      <c r="O413" s="94">
        <f>AI413</f>
        <v>0</v>
      </c>
      <c r="P413" s="93">
        <f>SUM(H413:K413)</f>
        <v>0</v>
      </c>
      <c r="Q413" s="95">
        <f>SUM(H413:K413)+MAX(M413,O413)</f>
        <v>0</v>
      </c>
      <c r="R413" s="96">
        <f>Q413+MAX(S413,T413)</f>
        <v>0</v>
      </c>
      <c r="S413" s="97">
        <f>IF(L413&gt;0,3,0)</f>
        <v>0</v>
      </c>
      <c r="T413" s="97">
        <f>IF(P413&gt;0,3,0)</f>
        <v>0</v>
      </c>
      <c r="U413" s="90"/>
      <c r="V413" s="90"/>
      <c r="W413" s="98">
        <v>0</v>
      </c>
      <c r="X413" s="99"/>
      <c r="Y413" s="100">
        <f>X413*Y$5</f>
        <v>0</v>
      </c>
      <c r="Z413" s="101"/>
      <c r="AA413" s="99"/>
      <c r="AB413" s="90"/>
      <c r="AC413" s="99"/>
      <c r="AD413" s="116"/>
      <c r="AE413" s="99"/>
      <c r="AF413" s="99"/>
      <c r="AG413" s="102"/>
      <c r="AH413" s="103">
        <f>MAX(Z413:AG413)</f>
        <v>0</v>
      </c>
      <c r="AI413" s="100">
        <f>AH413*AI$5</f>
        <v>0</v>
      </c>
      <c r="AJ413" s="101"/>
      <c r="AK413" s="102">
        <f>AA413*AK$3</f>
        <v>0</v>
      </c>
      <c r="AL413" s="102">
        <f>AB413*AL$3</f>
        <v>0</v>
      </c>
      <c r="AM413" s="102">
        <f>AC413*AM$3</f>
        <v>0</v>
      </c>
      <c r="AN413" s="102">
        <f>AD413*AN$3</f>
        <v>0</v>
      </c>
      <c r="AO413" s="102">
        <f>AE413*AO$3</f>
        <v>0</v>
      </c>
      <c r="AP413" s="102">
        <f>AF413*AP$3</f>
        <v>0</v>
      </c>
      <c r="AQ413" s="102">
        <f>AG413*AQ$3</f>
        <v>0</v>
      </c>
      <c r="AR413" s="103">
        <f>MAX(AJ413:AQ413)</f>
        <v>0</v>
      </c>
      <c r="AS413" s="100">
        <f>AR413*AS$5</f>
        <v>0</v>
      </c>
      <c r="AT413" s="104"/>
      <c r="AU413" s="104"/>
      <c r="AV413" s="104"/>
      <c r="AW413" s="104"/>
      <c r="AX413" s="104"/>
      <c r="AY413" s="104"/>
      <c r="GM413" s="10"/>
      <c r="GN413" s="10"/>
      <c r="IO413"/>
      <c r="IP413"/>
    </row>
    <row r="414" spans="1:250" ht="15.75" customHeight="1" hidden="1">
      <c r="A414" s="85">
        <f>A413+1</f>
        <v>407</v>
      </c>
      <c r="B414" s="86" t="s">
        <v>476</v>
      </c>
      <c r="C414" s="51" t="s">
        <v>52</v>
      </c>
      <c r="D414" s="87" t="s">
        <v>46</v>
      </c>
      <c r="E414" s="87" t="s">
        <v>47</v>
      </c>
      <c r="F414" s="88" t="str">
        <f>IF(G414&lt;1942,"L",IF(G414&lt;1947,"SM",IF(G414&lt;1957,"M",IF(G414&gt;2002,"J",""))))</f>
        <v>M</v>
      </c>
      <c r="G414" s="87">
        <v>1954</v>
      </c>
      <c r="H414" s="89"/>
      <c r="I414" s="89">
        <f>IF(U414&lt;&gt;"",I$5-U414+1,"")</f>
      </c>
      <c r="J414" s="90"/>
      <c r="K414" s="91">
        <f>IF(V414&lt;&gt;"",(K$5-V414+1)*1.5,"")</f>
      </c>
      <c r="L414" s="92">
        <f>X414</f>
        <v>0</v>
      </c>
      <c r="M414" s="93">
        <f>Y414</f>
        <v>0</v>
      </c>
      <c r="N414" s="94">
        <f>AH414</f>
        <v>0</v>
      </c>
      <c r="O414" s="94">
        <f>AI414</f>
        <v>0</v>
      </c>
      <c r="P414" s="93">
        <f>SUM(H414:K414)</f>
        <v>0</v>
      </c>
      <c r="Q414" s="95">
        <f>SUM(H414:K414)+MAX(M414,O414)</f>
        <v>0</v>
      </c>
      <c r="R414" s="96">
        <f>Q414+MAX(S414,T414)</f>
        <v>0</v>
      </c>
      <c r="S414" s="97">
        <f>IF(L414&gt;0,3,0)</f>
        <v>0</v>
      </c>
      <c r="T414" s="97">
        <f>IF(P414&gt;0,3,0)</f>
        <v>0</v>
      </c>
      <c r="U414" s="90"/>
      <c r="V414" s="90"/>
      <c r="W414" s="98">
        <v>0</v>
      </c>
      <c r="X414" s="99">
        <f>IF(W414&gt;0,W$5-W414+1,0)</f>
        <v>0</v>
      </c>
      <c r="Y414" s="100">
        <f>X414*Y$5</f>
        <v>0</v>
      </c>
      <c r="Z414" s="101"/>
      <c r="AA414" s="99"/>
      <c r="AB414" s="90"/>
      <c r="AC414" s="99"/>
      <c r="AD414" s="101"/>
      <c r="AE414" s="99"/>
      <c r="AF414" s="99"/>
      <c r="AG414" s="102"/>
      <c r="AH414" s="103">
        <f>MAX(Z414:AG414)</f>
        <v>0</v>
      </c>
      <c r="AI414" s="100">
        <f>AH414*AI$5</f>
        <v>0</v>
      </c>
      <c r="AJ414" s="101"/>
      <c r="AK414" s="102">
        <f>AA414*AK$3</f>
        <v>0</v>
      </c>
      <c r="AL414" s="102">
        <f>AB414*AL$3</f>
        <v>0</v>
      </c>
      <c r="AM414" s="102">
        <f>AC414*AM$3</f>
        <v>0</v>
      </c>
      <c r="AN414" s="102">
        <f>AD414*AN$3</f>
        <v>0</v>
      </c>
      <c r="AO414" s="102">
        <f>AE414*AO$3</f>
        <v>0</v>
      </c>
      <c r="AP414" s="102">
        <f>AF414*AP$3</f>
        <v>0</v>
      </c>
      <c r="AQ414" s="102">
        <f>AG414*AQ$3</f>
        <v>0</v>
      </c>
      <c r="AR414" s="103">
        <f>MAX(AJ414:AQ414)</f>
        <v>0</v>
      </c>
      <c r="AS414" s="100">
        <f>AR414*AS$5</f>
        <v>0</v>
      </c>
      <c r="AT414" s="104"/>
      <c r="AU414" s="104"/>
      <c r="AV414" s="104"/>
      <c r="AW414" s="104"/>
      <c r="AX414" s="104"/>
      <c r="AY414" s="104"/>
      <c r="GM414" s="10"/>
      <c r="GN414" s="10"/>
      <c r="IO414"/>
      <c r="IP414"/>
    </row>
    <row r="415" spans="1:250" ht="15.75" customHeight="1" hidden="1">
      <c r="A415" s="85">
        <f>A414+1</f>
        <v>408</v>
      </c>
      <c r="B415" s="86" t="s">
        <v>477</v>
      </c>
      <c r="C415" s="51" t="s">
        <v>56</v>
      </c>
      <c r="D415" s="87" t="s">
        <v>46</v>
      </c>
      <c r="E415" s="87" t="s">
        <v>47</v>
      </c>
      <c r="F415" s="88" t="str">
        <f>IF(G415&lt;1942,"L",IF(G415&lt;1947,"SM",IF(G415&lt;1957,"M",IF(G415&gt;2002,"J",""))))</f>
        <v>L</v>
      </c>
      <c r="G415" s="111">
        <v>1936</v>
      </c>
      <c r="H415" s="89"/>
      <c r="I415" s="89">
        <f>IF(U415&lt;&gt;"",I$5-U415+1,"")</f>
      </c>
      <c r="J415" s="112"/>
      <c r="K415" s="91">
        <f>IF(V415&lt;&gt;"",(K$5-V415+1)*1.5,"")</f>
      </c>
      <c r="L415" s="92">
        <f>X415</f>
        <v>0</v>
      </c>
      <c r="M415" s="93">
        <f>Y415</f>
        <v>0</v>
      </c>
      <c r="N415" s="94">
        <f>AH415</f>
        <v>0</v>
      </c>
      <c r="O415" s="94">
        <f>AI415</f>
        <v>0</v>
      </c>
      <c r="P415" s="93">
        <f>SUM(H415:K415)</f>
        <v>0</v>
      </c>
      <c r="Q415" s="95">
        <f>SUM(H415:K415)+MAX(M415,O415)</f>
        <v>0</v>
      </c>
      <c r="R415" s="96">
        <f>Q415+MAX(S415,T415)</f>
        <v>0</v>
      </c>
      <c r="S415" s="97">
        <f>IF(L415&gt;0,3,0)</f>
        <v>0</v>
      </c>
      <c r="T415" s="97">
        <f>IF(P415&gt;0,3,0)</f>
        <v>0</v>
      </c>
      <c r="U415" s="90"/>
      <c r="V415" s="90"/>
      <c r="W415" s="98">
        <v>0</v>
      </c>
      <c r="X415" s="99"/>
      <c r="Y415" s="100">
        <f>X415*Y$5</f>
        <v>0</v>
      </c>
      <c r="Z415" s="101"/>
      <c r="AA415" s="99"/>
      <c r="AB415" s="90"/>
      <c r="AC415" s="99"/>
      <c r="AD415" s="101"/>
      <c r="AE415" s="99"/>
      <c r="AF415" s="99"/>
      <c r="AG415" s="102"/>
      <c r="AH415" s="103">
        <f>MAX(Z415:AG415)</f>
        <v>0</v>
      </c>
      <c r="AI415" s="100">
        <f>AH415*AI$5</f>
        <v>0</v>
      </c>
      <c r="AJ415" s="101"/>
      <c r="AK415" s="102">
        <f>AA415*AK$3</f>
        <v>0</v>
      </c>
      <c r="AL415" s="102">
        <f>AB415*AL$3</f>
        <v>0</v>
      </c>
      <c r="AM415" s="102">
        <f>AC415*AM$3</f>
        <v>0</v>
      </c>
      <c r="AN415" s="102">
        <f>AD415*AN$3</f>
        <v>0</v>
      </c>
      <c r="AO415" s="102">
        <f>AE415*AO$3</f>
        <v>0</v>
      </c>
      <c r="AP415" s="102">
        <f>AF415*AP$3</f>
        <v>0</v>
      </c>
      <c r="AQ415" s="102">
        <f>AG415*AQ$3</f>
        <v>0</v>
      </c>
      <c r="AR415" s="103">
        <f>MAX(AJ415:AQ415)</f>
        <v>0</v>
      </c>
      <c r="AS415" s="100">
        <f>AR415*AS$5</f>
        <v>0</v>
      </c>
      <c r="AT415" s="104"/>
      <c r="AU415" s="104"/>
      <c r="AV415" s="104"/>
      <c r="AW415" s="104"/>
      <c r="AX415" s="104"/>
      <c r="AY415" s="104"/>
      <c r="GM415" s="10"/>
      <c r="GN415" s="10"/>
      <c r="IO415"/>
      <c r="IP415"/>
    </row>
    <row r="416" spans="1:250" ht="15.75" customHeight="1" hidden="1">
      <c r="A416" s="85">
        <f>A415+1</f>
        <v>409</v>
      </c>
      <c r="B416" s="86" t="s">
        <v>478</v>
      </c>
      <c r="C416" s="51" t="s">
        <v>52</v>
      </c>
      <c r="D416" s="87" t="s">
        <v>46</v>
      </c>
      <c r="E416" s="87" t="s">
        <v>47</v>
      </c>
      <c r="F416" s="88" t="str">
        <f>IF(G416&lt;1942,"L",IF(G416&lt;1947,"SM",IF(G416&lt;1957,"M",IF(G416&gt;2002,"J",""))))</f>
        <v>M</v>
      </c>
      <c r="G416" s="87">
        <v>1950</v>
      </c>
      <c r="H416" s="89"/>
      <c r="I416" s="89">
        <f>IF(U416&lt;&gt;"",I$5-U416+1,"")</f>
      </c>
      <c r="J416" s="90"/>
      <c r="K416" s="91">
        <f>IF(V416&lt;&gt;"",(K$5-V416+1)*1.5,"")</f>
      </c>
      <c r="L416" s="92">
        <f>X416</f>
        <v>0</v>
      </c>
      <c r="M416" s="93">
        <f>Y416</f>
        <v>0</v>
      </c>
      <c r="N416" s="125"/>
      <c r="O416" s="94">
        <f>AI416</f>
        <v>0</v>
      </c>
      <c r="P416" s="93">
        <f>SUM(H416:K416)</f>
        <v>0</v>
      </c>
      <c r="Q416" s="95">
        <f>SUM(H416:K416)+MAX(M416,O416)</f>
        <v>0</v>
      </c>
      <c r="R416" s="96">
        <f>Q416+MAX(S416,T416)</f>
        <v>0</v>
      </c>
      <c r="S416" s="97">
        <f>IF(L416&gt;0,3,0)</f>
        <v>0</v>
      </c>
      <c r="T416" s="97">
        <f>IF(P416&gt;0,3,0)</f>
        <v>0</v>
      </c>
      <c r="U416" s="90"/>
      <c r="V416" s="90"/>
      <c r="W416" s="98">
        <v>0</v>
      </c>
      <c r="X416" s="99">
        <f>IF(W416&gt;0,W$5-W416+1,0)</f>
        <v>0</v>
      </c>
      <c r="Y416" s="100">
        <f>X416*Y$5</f>
        <v>0</v>
      </c>
      <c r="Z416" s="101"/>
      <c r="AA416" s="99"/>
      <c r="AB416" s="90"/>
      <c r="AC416" s="99"/>
      <c r="AD416" s="116"/>
      <c r="AE416" s="99"/>
      <c r="AF416" s="99"/>
      <c r="AG416" s="102"/>
      <c r="AH416" s="103">
        <f>MAX(Z416:AG416)</f>
        <v>0</v>
      </c>
      <c r="AI416" s="100">
        <f>AH416*AI$5</f>
        <v>0</v>
      </c>
      <c r="AJ416" s="101"/>
      <c r="AK416" s="102">
        <f>AA416*AK$3</f>
        <v>0</v>
      </c>
      <c r="AL416" s="102">
        <f>AB416*AL$3</f>
        <v>0</v>
      </c>
      <c r="AM416" s="102">
        <f>AC416*AM$3</f>
        <v>0</v>
      </c>
      <c r="AN416" s="102">
        <f>AD416*AN$3</f>
        <v>0</v>
      </c>
      <c r="AO416" s="102">
        <f>AE416*AO$3</f>
        <v>0</v>
      </c>
      <c r="AP416" s="102">
        <f>AF416*AP$3</f>
        <v>0</v>
      </c>
      <c r="AQ416" s="102">
        <f>AG416*AQ$3</f>
        <v>0</v>
      </c>
      <c r="AR416" s="103">
        <f>MAX(AJ416:AQ416)</f>
        <v>0</v>
      </c>
      <c r="AS416" s="100">
        <f>AR416*AS$5</f>
        <v>0</v>
      </c>
      <c r="AT416" s="104"/>
      <c r="AU416" s="104"/>
      <c r="AV416" s="104"/>
      <c r="AW416" s="104"/>
      <c r="AX416" s="104"/>
      <c r="AY416" s="104"/>
      <c r="GM416" s="10"/>
      <c r="GN416" s="10"/>
      <c r="IO416"/>
      <c r="IP416"/>
    </row>
    <row r="417" spans="1:250" ht="15.75" customHeight="1">
      <c r="A417" s="149"/>
      <c r="B417" s="150"/>
      <c r="C417" s="151"/>
      <c r="D417" s="152"/>
      <c r="E417" s="153"/>
      <c r="F417" s="153"/>
      <c r="G417" s="153"/>
      <c r="H417" s="154"/>
      <c r="I417" s="154"/>
      <c r="J417" s="155"/>
      <c r="K417" s="155"/>
      <c r="L417" s="154"/>
      <c r="M417" s="156"/>
      <c r="N417" s="156"/>
      <c r="O417" s="156"/>
      <c r="P417" s="156"/>
      <c r="Q417" s="157"/>
      <c r="R417" s="157"/>
      <c r="S417" s="158"/>
      <c r="T417" s="158"/>
      <c r="U417" s="155"/>
      <c r="V417" s="155"/>
      <c r="W417" s="8"/>
      <c r="X417" s="159"/>
      <c r="Y417" s="160"/>
      <c r="Z417" s="161"/>
      <c r="AA417" s="159"/>
      <c r="AB417" s="159"/>
      <c r="AC417" s="159"/>
      <c r="AD417" s="156"/>
      <c r="AE417" s="159"/>
      <c r="AF417" s="159"/>
      <c r="AG417" s="159"/>
      <c r="AH417" s="162"/>
      <c r="AI417" s="160"/>
      <c r="AJ417" s="161"/>
      <c r="AK417" s="159"/>
      <c r="AL417" s="159"/>
      <c r="AM417" s="159"/>
      <c r="AN417" s="159"/>
      <c r="AO417" s="159"/>
      <c r="AP417" s="159"/>
      <c r="AQ417" s="159"/>
      <c r="AR417" s="162"/>
      <c r="AS417" s="160"/>
      <c r="AT417" s="104"/>
      <c r="AU417" s="104"/>
      <c r="AV417" s="104"/>
      <c r="AW417" s="104"/>
      <c r="AX417" s="104"/>
      <c r="AY417" s="104"/>
      <c r="GM417" s="10"/>
      <c r="GN417" s="10"/>
      <c r="IO417"/>
      <c r="IP417"/>
    </row>
    <row r="418" spans="1:43" s="104" customFormat="1" ht="18" customHeight="1">
      <c r="A418" s="149"/>
      <c r="B418" s="163" t="s">
        <v>479</v>
      </c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4"/>
      <c r="AJ418" s="165"/>
      <c r="AK418" s="163"/>
      <c r="AL418" s="163"/>
      <c r="AM418" s="163"/>
      <c r="AN418" s="163"/>
      <c r="AO418" s="163"/>
      <c r="AP418" s="163"/>
      <c r="AQ418" s="163"/>
    </row>
    <row r="419" spans="1:43" s="104" customFormat="1" ht="15" customHeight="1">
      <c r="A419" s="149"/>
      <c r="B419" s="166" t="s">
        <v>480</v>
      </c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5"/>
      <c r="AA419" s="163"/>
      <c r="AB419" s="163"/>
      <c r="AC419" s="163"/>
      <c r="AD419" s="163"/>
      <c r="AE419" s="163"/>
      <c r="AF419" s="163"/>
      <c r="AG419" s="163"/>
      <c r="AH419" s="162"/>
      <c r="AJ419" s="165"/>
      <c r="AK419" s="163"/>
      <c r="AL419" s="163"/>
      <c r="AM419" s="163"/>
      <c r="AN419" s="163"/>
      <c r="AO419" s="163"/>
      <c r="AP419" s="163"/>
      <c r="AQ419" s="163"/>
    </row>
    <row r="420" spans="1:43" s="104" customFormat="1" ht="12.75">
      <c r="A420" s="149"/>
      <c r="B420" s="167" t="s">
        <v>481</v>
      </c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8"/>
      <c r="S420" s="168"/>
      <c r="T420" s="169"/>
      <c r="U420" s="8"/>
      <c r="V420" s="2"/>
      <c r="W420" s="2"/>
      <c r="X420" s="2"/>
      <c r="Y420" s="2"/>
      <c r="Z420" s="9"/>
      <c r="AA420" s="2"/>
      <c r="AB420" s="2"/>
      <c r="AC420" s="2"/>
      <c r="AD420" s="2"/>
      <c r="AE420" s="2"/>
      <c r="AF420" s="2"/>
      <c r="AG420" s="2"/>
      <c r="AH420" s="159"/>
      <c r="AJ420" s="9"/>
      <c r="AK420" s="2"/>
      <c r="AL420" s="2"/>
      <c r="AM420" s="2"/>
      <c r="AN420" s="2"/>
      <c r="AO420" s="2"/>
      <c r="AP420" s="2"/>
      <c r="AQ420" s="2"/>
    </row>
    <row r="421" spans="1:45" s="104" customFormat="1" ht="15.75" customHeight="1">
      <c r="A421" s="149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9"/>
      <c r="U421" s="8"/>
      <c r="V421" s="2"/>
      <c r="W421" s="2"/>
      <c r="X421" s="2"/>
      <c r="Y421" s="2"/>
      <c r="Z421" s="9"/>
      <c r="AA421" s="2"/>
      <c r="AB421" s="2"/>
      <c r="AC421" s="2"/>
      <c r="AD421" s="2"/>
      <c r="AE421" s="2"/>
      <c r="AF421" s="2"/>
      <c r="AG421" s="2"/>
      <c r="AH421" s="159"/>
      <c r="AI421" s="2"/>
      <c r="AJ421" s="9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s="104" customFormat="1" ht="15.75" customHeight="1">
      <c r="A422" s="149"/>
      <c r="B422" s="170" t="s">
        <v>482</v>
      </c>
      <c r="C422" s="170"/>
      <c r="D422"/>
      <c r="E422" s="171">
        <f>COUNTIF(C$7:C$203,"L")</f>
        <v>60</v>
      </c>
      <c r="F422" s="172" t="s">
        <v>45</v>
      </c>
      <c r="G422" s="173">
        <f>E422/E$435</f>
        <v>0.30456852791878175</v>
      </c>
      <c r="H422" s="171">
        <f>COUNTIF(F$7:F$203,"J")</f>
        <v>3</v>
      </c>
      <c r="I422" s="170" t="s">
        <v>483</v>
      </c>
      <c r="J422" s="173">
        <f>H422/Q$5</f>
        <v>0.015228426395939087</v>
      </c>
      <c r="K422" s="170"/>
      <c r="L422" s="171"/>
      <c r="M422" s="171"/>
      <c r="N422" s="171"/>
      <c r="O422" s="170"/>
      <c r="P422" s="170"/>
      <c r="Q422" s="5"/>
      <c r="R422" s="5"/>
      <c r="S422" s="6"/>
      <c r="T422" s="7"/>
      <c r="U422" s="8"/>
      <c r="V422" s="2"/>
      <c r="W422" s="2"/>
      <c r="X422" s="2"/>
      <c r="Y422" s="2"/>
      <c r="Z422" s="9"/>
      <c r="AA422" s="2"/>
      <c r="AB422" s="2"/>
      <c r="AC422" s="2"/>
      <c r="AD422" s="2"/>
      <c r="AE422" s="2"/>
      <c r="AF422" s="2"/>
      <c r="AG422" s="2"/>
      <c r="AH422" s="2"/>
      <c r="AI422" s="2"/>
      <c r="AJ422" s="9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6" s="104" customFormat="1" ht="15.75" customHeight="1">
      <c r="A423" s="149"/>
      <c r="B423" s="170" t="s">
        <v>484</v>
      </c>
      <c r="C423" s="170"/>
      <c r="D423"/>
      <c r="E423" s="171">
        <f>COUNTIF(C$7:C$203,"A")</f>
        <v>46</v>
      </c>
      <c r="F423" s="172" t="s">
        <v>52</v>
      </c>
      <c r="G423" s="173">
        <f>E423/E$435</f>
        <v>0.233502538071066</v>
      </c>
      <c r="H423" s="171">
        <f>COUNTIF(F$7:F$203,"M")</f>
        <v>66</v>
      </c>
      <c r="I423" s="170" t="s">
        <v>485</v>
      </c>
      <c r="J423" s="173">
        <f>H423/Q$5</f>
        <v>0.3350253807106599</v>
      </c>
      <c r="K423" s="170"/>
      <c r="L423" s="171"/>
      <c r="M423" s="171"/>
      <c r="N423" s="171"/>
      <c r="O423" s="170"/>
      <c r="P423" s="170"/>
      <c r="Q423" s="5"/>
      <c r="R423" s="5"/>
      <c r="S423" s="6"/>
      <c r="T423" s="7"/>
      <c r="U423" s="8"/>
      <c r="V423" s="2"/>
      <c r="W423" s="2"/>
      <c r="X423" s="2"/>
      <c r="Y423" s="2"/>
      <c r="Z423" s="9"/>
      <c r="AA423" s="2"/>
      <c r="AB423" s="2"/>
      <c r="AC423" s="2"/>
      <c r="AD423" s="2"/>
      <c r="AE423" s="2"/>
      <c r="AF423" s="2"/>
      <c r="AG423" s="2"/>
      <c r="AH423" s="2"/>
      <c r="AI423" s="2"/>
      <c r="AJ423" s="9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9" s="104" customFormat="1" ht="15.75" customHeight="1">
      <c r="A424" s="149"/>
      <c r="B424" s="170" t="s">
        <v>486</v>
      </c>
      <c r="C424" s="170"/>
      <c r="D424"/>
      <c r="E424" s="171">
        <f>COUNTIF(C$7:C$203,"A A")</f>
        <v>2</v>
      </c>
      <c r="F424" s="172" t="s">
        <v>194</v>
      </c>
      <c r="G424" s="173">
        <f>E424/E$435</f>
        <v>0.01015228426395939</v>
      </c>
      <c r="H424" s="171">
        <f>COUNTIF(F$7:F$203,"SM")</f>
        <v>14</v>
      </c>
      <c r="I424" s="170" t="s">
        <v>487</v>
      </c>
      <c r="J424" s="173">
        <f>H424/Q$5</f>
        <v>0.07106598984771574</v>
      </c>
      <c r="K424" s="170"/>
      <c r="L424" s="171"/>
      <c r="M424" s="171"/>
      <c r="N424" s="171"/>
      <c r="O424" s="170"/>
      <c r="P424" s="170"/>
      <c r="Q424" s="5"/>
      <c r="R424" s="5"/>
      <c r="S424" s="6"/>
      <c r="T424" s="7"/>
      <c r="U424" s="8"/>
      <c r="V424" s="2"/>
      <c r="W424" s="2"/>
      <c r="X424" s="2"/>
      <c r="Y424" s="2"/>
      <c r="Z424" s="9"/>
      <c r="AA424" s="2"/>
      <c r="AB424" s="2"/>
      <c r="AC424" s="2"/>
      <c r="AD424" s="2"/>
      <c r="AE424" s="2"/>
      <c r="AF424" s="2"/>
      <c r="AG424" s="2"/>
      <c r="AH424" s="2"/>
      <c r="AI424" s="2"/>
      <c r="AJ424" s="9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s="104" customFormat="1" ht="15.75" customHeight="1">
      <c r="A425" s="149"/>
      <c r="B425" s="170" t="s">
        <v>488</v>
      </c>
      <c r="C425" s="170"/>
      <c r="D425"/>
      <c r="E425" s="171">
        <f>COUNTIF(C$7:C$203,"T")</f>
        <v>18</v>
      </c>
      <c r="F425" s="172" t="s">
        <v>56</v>
      </c>
      <c r="G425" s="173">
        <f>E425/E$435</f>
        <v>0.09137055837563451</v>
      </c>
      <c r="H425" s="171">
        <f>COUNTIF(F$7:F$203,"L")</f>
        <v>5</v>
      </c>
      <c r="I425" s="174" t="s">
        <v>489</v>
      </c>
      <c r="J425" s="173">
        <f>H425/Q$5</f>
        <v>0.025380710659898477</v>
      </c>
      <c r="K425" s="170"/>
      <c r="L425" s="171"/>
      <c r="M425" s="171"/>
      <c r="N425" s="171"/>
      <c r="O425" s="170"/>
      <c r="P425" s="170"/>
      <c r="Q425" s="5"/>
      <c r="R425" s="5"/>
      <c r="S425" s="6"/>
      <c r="T425" s="7"/>
      <c r="U425" s="8"/>
      <c r="V425" s="2"/>
      <c r="W425" s="2"/>
      <c r="X425" s="2"/>
      <c r="Y425" s="2"/>
      <c r="Z425" s="9"/>
      <c r="AA425" s="2"/>
      <c r="AB425" s="2"/>
      <c r="AC425" s="2"/>
      <c r="AD425" s="2"/>
      <c r="AE425" s="2"/>
      <c r="AF425" s="2"/>
      <c r="AG425" s="2"/>
      <c r="AH425" s="2"/>
      <c r="AI425" s="2"/>
      <c r="AJ425" s="9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2:16" ht="12.75">
      <c r="B426" s="170" t="s">
        <v>490</v>
      </c>
      <c r="C426" s="175"/>
      <c r="D426"/>
      <c r="E426" s="171">
        <f>COUNTIF(C$7:C$203,"M")</f>
        <v>20</v>
      </c>
      <c r="F426" s="176" t="s">
        <v>9</v>
      </c>
      <c r="G426" s="173">
        <f>E426/E$435</f>
        <v>0.10152284263959391</v>
      </c>
      <c r="H426" s="177"/>
      <c r="I426"/>
      <c r="J426" s="178"/>
      <c r="K426" s="174"/>
      <c r="L426" s="179"/>
      <c r="M426" s="179"/>
      <c r="N426" s="179"/>
      <c r="O426" s="177"/>
      <c r="P426" s="177"/>
    </row>
    <row r="427" spans="2:16" ht="12.75">
      <c r="B427" s="170" t="s">
        <v>491</v>
      </c>
      <c r="C427" s="175"/>
      <c r="D427"/>
      <c r="E427" s="171">
        <f>COUNTIF(C$7:C$203,"P")</f>
        <v>13</v>
      </c>
      <c r="F427" s="176" t="s">
        <v>86</v>
      </c>
      <c r="G427" s="173">
        <f>E427/E$435</f>
        <v>0.06598984771573604</v>
      </c>
      <c r="H427" s="177"/>
      <c r="I427"/>
      <c r="J427" s="178"/>
      <c r="K427" s="174"/>
      <c r="L427" s="179"/>
      <c r="M427" s="179"/>
      <c r="N427" s="179"/>
      <c r="O427" s="177"/>
      <c r="P427" s="177"/>
    </row>
    <row r="428" spans="2:16" ht="12.75">
      <c r="B428" s="170" t="s">
        <v>492</v>
      </c>
      <c r="C428" s="175"/>
      <c r="D428"/>
      <c r="E428" s="171">
        <f>COUNTIF(C$1:C$203,"S")</f>
        <v>6</v>
      </c>
      <c r="F428" s="176" t="s">
        <v>65</v>
      </c>
      <c r="G428" s="173">
        <f>E428/E$435</f>
        <v>0.030456852791878174</v>
      </c>
      <c r="H428" s="177"/>
      <c r="I428" s="174"/>
      <c r="J428" s="178"/>
      <c r="K428" s="174"/>
      <c r="L428" s="179"/>
      <c r="M428" s="179"/>
      <c r="N428" s="179"/>
      <c r="O428" s="177"/>
      <c r="P428" s="177"/>
    </row>
    <row r="429" spans="2:16" ht="12.75">
      <c r="B429" s="170" t="s">
        <v>493</v>
      </c>
      <c r="C429" s="175"/>
      <c r="D429"/>
      <c r="E429" s="171">
        <f>SUM(E430:E432)</f>
        <v>20</v>
      </c>
      <c r="F429" s="176" t="s">
        <v>86</v>
      </c>
      <c r="G429" s="173">
        <f>E429/E$435</f>
        <v>0.10152284263959391</v>
      </c>
      <c r="H429" s="171">
        <f>COUNTIF(E$7:E$203,"m")</f>
        <v>192</v>
      </c>
      <c r="I429" s="2" t="s">
        <v>494</v>
      </c>
      <c r="J429" s="173">
        <f>H429/Q$5</f>
        <v>0.9746192893401016</v>
      </c>
      <c r="K429" s="174"/>
      <c r="L429" s="179"/>
      <c r="M429" s="179"/>
      <c r="N429" s="179"/>
      <c r="O429" s="177"/>
      <c r="P429" s="177"/>
    </row>
    <row r="430" spans="2:10" ht="12.75">
      <c r="B430" s="2" t="s">
        <v>495</v>
      </c>
      <c r="D430"/>
      <c r="E430" s="171">
        <f>COUNTIF(C$7:C$203,"P L")</f>
        <v>11</v>
      </c>
      <c r="F430" s="180" t="s">
        <v>50</v>
      </c>
      <c r="G430" s="173">
        <f>E430/E$435</f>
        <v>0.05583756345177665</v>
      </c>
      <c r="H430" s="171">
        <f>COUNTIF(E$7:E$203,"F")</f>
        <v>5</v>
      </c>
      <c r="I430" s="2" t="s">
        <v>496</v>
      </c>
      <c r="J430" s="173">
        <f>H430/Q$5</f>
        <v>0.025380710659898477</v>
      </c>
    </row>
    <row r="431" spans="2:7" ht="12.75">
      <c r="B431" s="2" t="s">
        <v>497</v>
      </c>
      <c r="D431"/>
      <c r="E431" s="171">
        <f>COUNTIF(C$7:C$203,"P G")</f>
        <v>4</v>
      </c>
      <c r="F431" s="180" t="s">
        <v>58</v>
      </c>
      <c r="G431" s="173">
        <f>E431/E$435</f>
        <v>0.02030456852791878</v>
      </c>
    </row>
    <row r="432" spans="2:7" ht="12.75">
      <c r="B432" s="2" t="s">
        <v>498</v>
      </c>
      <c r="D432"/>
      <c r="E432" s="171">
        <f>COUNTIF(C$7:C203,"P V")</f>
        <v>5</v>
      </c>
      <c r="F432" s="180" t="s">
        <v>71</v>
      </c>
      <c r="G432" s="173">
        <f>E432/E$435</f>
        <v>0.025380710659898477</v>
      </c>
    </row>
    <row r="433" spans="4:7" ht="12.75">
      <c r="D433"/>
      <c r="E433" s="171"/>
      <c r="G433" s="181"/>
    </row>
    <row r="434" spans="2:7" ht="12.75">
      <c r="B434" s="2" t="s">
        <v>499</v>
      </c>
      <c r="D434"/>
      <c r="E434" s="171">
        <f>COUNTIF(C$7:C$203,"E")</f>
        <v>12</v>
      </c>
      <c r="F434" s="180" t="s">
        <v>133</v>
      </c>
      <c r="G434" s="173">
        <f>E434/E$435</f>
        <v>0.06091370558375635</v>
      </c>
    </row>
    <row r="435" spans="2:7" ht="12.75">
      <c r="B435" s="2" t="s">
        <v>500</v>
      </c>
      <c r="D435"/>
      <c r="E435" s="4">
        <f>SUM(E422:E429,E434)</f>
        <v>197</v>
      </c>
      <c r="G435" s="181"/>
    </row>
  </sheetData>
  <sheetProtection selectLockedCells="1" selectUnlockedCells="1"/>
  <mergeCells count="4">
    <mergeCell ref="A1:Q1"/>
    <mergeCell ref="A2:Q2"/>
    <mergeCell ref="A3:Q3"/>
    <mergeCell ref="B418:AF418"/>
  </mergeCells>
  <printOptions/>
  <pageMargins left="0.39375" right="0.39375" top="0.46805555555555556" bottom="0.4041666666666667" header="0.5118055555555555" footer="0.19444444444444445"/>
  <pageSetup fitToHeight="6" fitToWidth="1" horizontalDpi="300" verticalDpi="300" orientation="landscape" paperSize="9"/>
  <headerFooter alignWithMargins="0">
    <oddFooter>&amp;C&amp;"Times New Roman,Normale"&amp;9Pagina &amp;P</oddFooter>
  </headerFooter>
  <rowBreaks count="1" manualBreakCount="1">
    <brk id="4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Corbellini</cp:lastModifiedBy>
  <cp:lastPrinted>2016-10-26T10:18:20Z</cp:lastPrinted>
  <dcterms:created xsi:type="dcterms:W3CDTF">2016-07-26T11:08:05Z</dcterms:created>
  <dcterms:modified xsi:type="dcterms:W3CDTF">2022-11-21T13:25:51Z</dcterms:modified>
  <cp:category/>
  <cp:version/>
  <cp:contentType/>
  <cp:contentStatus/>
  <cp:revision>118</cp:revision>
</cp:coreProperties>
</file>