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6" activeTab="0"/>
  </bookViews>
  <sheets>
    <sheet name="2021" sheetId="1" r:id="rId1"/>
  </sheets>
  <definedNames>
    <definedName name="_xlnm.Print_Area" localSheetId="0">'2021'!$A$1:$AF$384</definedName>
    <definedName name="Excel_BuiltIn_Print_Area" localSheetId="0">'2021'!$A$1:$AF$402</definedName>
    <definedName name="Excel_BuiltIn_Print_Area" localSheetId="0">'2021'!$A$1:$R$402</definedName>
    <definedName name="Excel_BuiltIn_Print_Area">#REF!</definedName>
    <definedName name="__Anonymous_Sheet_DB__1">'2021'!$AJ$328</definedName>
    <definedName name="dati">'2021'!$B$7:$AH$332</definedName>
    <definedName name="titoli">'2021'!$A$4:$IO$4</definedName>
  </definedNames>
  <calcPr fullCalcOnLoad="1"/>
</workbook>
</file>

<file path=xl/sharedStrings.xml><?xml version="1.0" encoding="utf-8"?>
<sst xmlns="http://schemas.openxmlformats.org/spreadsheetml/2006/main" count="1574" uniqueCount="462">
  <si>
    <t xml:space="preserve">Ranking List Nazionale della Classe Dinghy 12' </t>
  </si>
  <si>
    <t>Anno 2021</t>
  </si>
  <si>
    <t xml:space="preserve">con TDC e campionati zonali </t>
  </si>
  <si>
    <t xml:space="preserve">Pos. </t>
  </si>
  <si>
    <t xml:space="preserve">Timoniere </t>
  </si>
  <si>
    <t>Flotta</t>
  </si>
  <si>
    <t>EST</t>
  </si>
  <si>
    <t>Sex</t>
  </si>
  <si>
    <t>M</t>
  </si>
  <si>
    <t>Nas</t>
  </si>
  <si>
    <t xml:space="preserve">Bombola d'oro </t>
  </si>
  <si>
    <t>Santa Marinella</t>
  </si>
  <si>
    <t>Mondello CI</t>
  </si>
  <si>
    <t>Veleziana Lido</t>
  </si>
  <si>
    <t>TDC 2021 orig</t>
  </si>
  <si>
    <t>TDC 2021</t>
  </si>
  <si>
    <t>Zonali  2021 orig</t>
  </si>
  <si>
    <t>Zonali 2021</t>
  </si>
  <si>
    <t>Totale nazionali</t>
  </si>
  <si>
    <t>Totale</t>
  </si>
  <si>
    <t>Totale bonus</t>
  </si>
  <si>
    <t>Totale pesato</t>
  </si>
  <si>
    <t>bonus tdc</t>
  </si>
  <si>
    <t>bonus naz</t>
  </si>
  <si>
    <t>Bombola    (posiz)</t>
  </si>
  <si>
    <t>CI 21  (posiz)</t>
  </si>
  <si>
    <t>TDC 2021 posiz</t>
  </si>
  <si>
    <t>TDC 2021 punti</t>
  </si>
  <si>
    <t>TDC 2021 pesato</t>
  </si>
  <si>
    <t>2021  Liguria</t>
  </si>
  <si>
    <t xml:space="preserve"> 2021 Laghi Prealp.</t>
  </si>
  <si>
    <t>2021 Adriatico</t>
  </si>
  <si>
    <t>2021 Alto Tirreno</t>
  </si>
  <si>
    <t>2021 Tirreno  CM</t>
  </si>
  <si>
    <t>2021 Sicilia</t>
  </si>
  <si>
    <t>2021 Puglia</t>
  </si>
  <si>
    <t>Zonali  punti</t>
  </si>
  <si>
    <t>Zonali punti pesati</t>
  </si>
  <si>
    <t>classificati</t>
  </si>
  <si>
    <t>NON</t>
  </si>
  <si>
    <t>DISPUTATO</t>
  </si>
  <si>
    <t>Patrone Alberto</t>
  </si>
  <si>
    <t>L</t>
  </si>
  <si>
    <t>ITA</t>
  </si>
  <si>
    <t>m</t>
  </si>
  <si>
    <t>Boem</t>
  </si>
  <si>
    <t>A</t>
  </si>
  <si>
    <t xml:space="preserve">D'Albertas </t>
  </si>
  <si>
    <t>Dubbini Marco</t>
  </si>
  <si>
    <t>P G</t>
  </si>
  <si>
    <t xml:space="preserve">Mangione </t>
  </si>
  <si>
    <t>Negri</t>
  </si>
  <si>
    <t>P V</t>
  </si>
  <si>
    <t xml:space="preserve">Penagini </t>
  </si>
  <si>
    <t>Leporati Massimo</t>
  </si>
  <si>
    <t>Pellegrini</t>
  </si>
  <si>
    <t xml:space="preserve">Falciola </t>
  </si>
  <si>
    <t>Cito Filomarino</t>
  </si>
  <si>
    <t>P L</t>
  </si>
  <si>
    <t>Favaro</t>
  </si>
  <si>
    <t xml:space="preserve">Jannello </t>
  </si>
  <si>
    <t>Masserotti</t>
  </si>
  <si>
    <t>Pilo Pais</t>
  </si>
  <si>
    <t xml:space="preserve">Corbellini </t>
  </si>
  <si>
    <t xml:space="preserve">Manzoni </t>
  </si>
  <si>
    <t>Lodigiani Francesca</t>
  </si>
  <si>
    <t>F</t>
  </si>
  <si>
    <t>Moschioni</t>
  </si>
  <si>
    <t>Gamberini</t>
  </si>
  <si>
    <t>Loretano</t>
  </si>
  <si>
    <t>T</t>
  </si>
  <si>
    <t xml:space="preserve">Schiavon </t>
  </si>
  <si>
    <t>Bagni</t>
  </si>
  <si>
    <t xml:space="preserve">Allodi </t>
  </si>
  <si>
    <t>Carmagnani Attilio</t>
  </si>
  <si>
    <t>Mendini</t>
  </si>
  <si>
    <t xml:space="preserve">Cusin </t>
  </si>
  <si>
    <t>Fidanza</t>
  </si>
  <si>
    <t xml:space="preserve">Carossia </t>
  </si>
  <si>
    <t>Bruni Ubaldo</t>
  </si>
  <si>
    <t>S</t>
  </si>
  <si>
    <t>Ferri Amedeo</t>
  </si>
  <si>
    <t xml:space="preserve">Gazzolo </t>
  </si>
  <si>
    <t xml:space="preserve">Macchiarella </t>
  </si>
  <si>
    <t xml:space="preserve">Tosco </t>
  </si>
  <si>
    <t xml:space="preserve">Ermolli </t>
  </si>
  <si>
    <t>La Scala Giuseppe</t>
  </si>
  <si>
    <t>Bianchi Andrea</t>
  </si>
  <si>
    <t>Pedone</t>
  </si>
  <si>
    <t>MON</t>
  </si>
  <si>
    <t xml:space="preserve">Tua </t>
  </si>
  <si>
    <t>De Gaspari</t>
  </si>
  <si>
    <t xml:space="preserve">Samele </t>
  </si>
  <si>
    <t xml:space="preserve">Gilli </t>
  </si>
  <si>
    <t>Cangemi Agostino</t>
  </si>
  <si>
    <t xml:space="preserve">Bacigalupo </t>
  </si>
  <si>
    <t>Bavestrello</t>
  </si>
  <si>
    <t>Puccini Marco</t>
  </si>
  <si>
    <t>Balestrieri Maria Elena</t>
  </si>
  <si>
    <t xml:space="preserve">Scanu </t>
  </si>
  <si>
    <t xml:space="preserve">Rebaudi </t>
  </si>
  <si>
    <t>Sada Paolo</t>
  </si>
  <si>
    <t>Baù</t>
  </si>
  <si>
    <t>Miadonna</t>
  </si>
  <si>
    <t>Frigerio</t>
  </si>
  <si>
    <t xml:space="preserve">Ottonello </t>
  </si>
  <si>
    <t>De Santis Andrea</t>
  </si>
  <si>
    <t xml:space="preserve">Gambaro </t>
  </si>
  <si>
    <t xml:space="preserve">Coppola </t>
  </si>
  <si>
    <t>Randazzo Paola</t>
  </si>
  <si>
    <t>Duca Giuseppe</t>
  </si>
  <si>
    <t>Giribaldi</t>
  </si>
  <si>
    <t>Puccini Giorgio</t>
  </si>
  <si>
    <t xml:space="preserve">Pardelli </t>
  </si>
  <si>
    <t>Pierobon</t>
  </si>
  <si>
    <t>Resta</t>
  </si>
  <si>
    <t xml:space="preserve">Armellin </t>
  </si>
  <si>
    <t>Lo Piccolo</t>
  </si>
  <si>
    <t>Parodi</t>
  </si>
  <si>
    <t xml:space="preserve">Meriggi </t>
  </si>
  <si>
    <t>Schena</t>
  </si>
  <si>
    <t>Sennhauser</t>
  </si>
  <si>
    <t>Moroni</t>
  </si>
  <si>
    <t>Marini Balestra</t>
  </si>
  <si>
    <t>Calzecchi Mauro</t>
  </si>
  <si>
    <t>Fondi</t>
  </si>
  <si>
    <t>Da Poz</t>
  </si>
  <si>
    <t>Olivi</t>
  </si>
  <si>
    <t>Lillia</t>
  </si>
  <si>
    <t>Bianchi Danilo</t>
  </si>
  <si>
    <t>Trambaiolo</t>
  </si>
  <si>
    <t>Puzzarini</t>
  </si>
  <si>
    <t>Braccini</t>
  </si>
  <si>
    <t xml:space="preserve">Castellaro </t>
  </si>
  <si>
    <t>Brizzi</t>
  </si>
  <si>
    <t>Barovier</t>
  </si>
  <si>
    <t>Pasquini</t>
  </si>
  <si>
    <t xml:space="preserve">Santini </t>
  </si>
  <si>
    <t>Ravetta</t>
  </si>
  <si>
    <t>Strassera</t>
  </si>
  <si>
    <t>Penzo</t>
  </si>
  <si>
    <t>Sacchi</t>
  </si>
  <si>
    <t>Zietek</t>
  </si>
  <si>
    <t>POL</t>
  </si>
  <si>
    <t>Di Tarsia Francesco</t>
  </si>
  <si>
    <t>Daccà</t>
  </si>
  <si>
    <t>Ferracin</t>
  </si>
  <si>
    <t>Antoncecchi</t>
  </si>
  <si>
    <t>Foscolo</t>
  </si>
  <si>
    <t>Papa Enrico</t>
  </si>
  <si>
    <t>Rosso Isernia</t>
  </si>
  <si>
    <t>Davanzo</t>
  </si>
  <si>
    <t>Ferri Fulvio</t>
  </si>
  <si>
    <t xml:space="preserve">Landi </t>
  </si>
  <si>
    <t xml:space="preserve">Tirapani </t>
  </si>
  <si>
    <t>Zaffalon</t>
  </si>
  <si>
    <t>Lo Sardo</t>
  </si>
  <si>
    <t>Zagaria</t>
  </si>
  <si>
    <t xml:space="preserve">Napoli </t>
  </si>
  <si>
    <t>Baron</t>
  </si>
  <si>
    <t>Madia</t>
  </si>
  <si>
    <t>Di Tarsia Edoardo</t>
  </si>
  <si>
    <t>Pescetto</t>
  </si>
  <si>
    <t>La Lomia</t>
  </si>
  <si>
    <t>Benedetti</t>
  </si>
  <si>
    <t xml:space="preserve">Lorenzi </t>
  </si>
  <si>
    <t xml:space="preserve">Azzarini </t>
  </si>
  <si>
    <t>De Ruttè</t>
  </si>
  <si>
    <t>E</t>
  </si>
  <si>
    <t>SUI</t>
  </si>
  <si>
    <t>Ugolini</t>
  </si>
  <si>
    <t>Chiaruttini</t>
  </si>
  <si>
    <t>Puthod</t>
  </si>
  <si>
    <t xml:space="preserve">Sanzini </t>
  </si>
  <si>
    <t>Sada Marco</t>
  </si>
  <si>
    <t>Baroni Maurizio</t>
  </si>
  <si>
    <t>Majer Michele</t>
  </si>
  <si>
    <t>Briante Glauco</t>
  </si>
  <si>
    <t>D'Acunto</t>
  </si>
  <si>
    <t>Bianchi Alessandro</t>
  </si>
  <si>
    <t>???</t>
  </si>
  <si>
    <t>Tenderini</t>
  </si>
  <si>
    <t xml:space="preserve">Bocchino </t>
  </si>
  <si>
    <t>Rudoni</t>
  </si>
  <si>
    <t xml:space="preserve">D'Ardia </t>
  </si>
  <si>
    <t xml:space="preserve">Fabro </t>
  </si>
  <si>
    <t>De Luca</t>
  </si>
  <si>
    <t>Colapietro</t>
  </si>
  <si>
    <t>Laera</t>
  </si>
  <si>
    <t>P</t>
  </si>
  <si>
    <t>Provini Riccardo</t>
  </si>
  <si>
    <t>Corsi Marcello</t>
  </si>
  <si>
    <t>Begalli</t>
  </si>
  <si>
    <t>Costantino</t>
  </si>
  <si>
    <t>Provini Massimo</t>
  </si>
  <si>
    <t>De Bellis Vitti T</t>
  </si>
  <si>
    <t xml:space="preserve">Pizzarello Stefano </t>
  </si>
  <si>
    <t xml:space="preserve">Capannoli </t>
  </si>
  <si>
    <t>Colombo M</t>
  </si>
  <si>
    <t>Ceschi</t>
  </si>
  <si>
    <t>De Bellis Vitti T J</t>
  </si>
  <si>
    <t>Robotti</t>
  </si>
  <si>
    <t>Brasa</t>
  </si>
  <si>
    <t>Notaristefano</t>
  </si>
  <si>
    <t>Dissera Bragadin Marco</t>
  </si>
  <si>
    <t xml:space="preserve">Cossellu </t>
  </si>
  <si>
    <t xml:space="preserve">Rainusso </t>
  </si>
  <si>
    <t>Surendok Patricia</t>
  </si>
  <si>
    <t>NED</t>
  </si>
  <si>
    <t>Dell'Oro</t>
  </si>
  <si>
    <t>Piccininni</t>
  </si>
  <si>
    <t>Fornasaris</t>
  </si>
  <si>
    <t>Bellotti</t>
  </si>
  <si>
    <t>Patrone Giuseppe</t>
  </si>
  <si>
    <t>Rossiello</t>
  </si>
  <si>
    <t>Bozzoli</t>
  </si>
  <si>
    <t>Citarella</t>
  </si>
  <si>
    <t>Ferrario Luigi</t>
  </si>
  <si>
    <t>Mainoni Henriette</t>
  </si>
  <si>
    <t>Viacava Paolino</t>
  </si>
  <si>
    <t>De Bellis Vitti B</t>
  </si>
  <si>
    <t xml:space="preserve">Giolli </t>
  </si>
  <si>
    <t>Marchesi</t>
  </si>
  <si>
    <t>Berruti</t>
  </si>
  <si>
    <t>Pais</t>
  </si>
  <si>
    <t>Albanese</t>
  </si>
  <si>
    <t>Alessi</t>
  </si>
  <si>
    <t>Andreis</t>
  </si>
  <si>
    <t>Anghileri Toni</t>
  </si>
  <si>
    <t>Arnaud</t>
  </si>
  <si>
    <t>FRA</t>
  </si>
  <si>
    <t>Arnoldus Nicky</t>
  </si>
  <si>
    <t>CAN</t>
  </si>
  <si>
    <t>Audizio</t>
  </si>
  <si>
    <t>Baldan</t>
  </si>
  <si>
    <t xml:space="preserve">Ballarin Roberto </t>
  </si>
  <si>
    <t>Belloni</t>
  </si>
  <si>
    <t>Benvenuti</t>
  </si>
  <si>
    <t xml:space="preserve">Bertacca </t>
  </si>
  <si>
    <t>Besana</t>
  </si>
  <si>
    <t>Besson Charlotte</t>
  </si>
  <si>
    <t>Biancheri</t>
  </si>
  <si>
    <t>Biasotti</t>
  </si>
  <si>
    <t>Bistagnino</t>
  </si>
  <si>
    <t>Bleeker Pieter</t>
  </si>
  <si>
    <t>Blosi</t>
  </si>
  <si>
    <t>Bonafini Sara</t>
  </si>
  <si>
    <t>Bondi</t>
  </si>
  <si>
    <t>Bonifaccio</t>
  </si>
  <si>
    <t>Bottoni</t>
  </si>
  <si>
    <t xml:space="preserve">Brazzo </t>
  </si>
  <si>
    <t>Bredaschia</t>
  </si>
  <si>
    <t>Breitenstein Stephanie</t>
  </si>
  <si>
    <t>GER</t>
  </si>
  <si>
    <t>Briante Nicolò</t>
  </si>
  <si>
    <t>Briolini / Di Segni</t>
  </si>
  <si>
    <t>Brissolese</t>
  </si>
  <si>
    <t>Broer</t>
  </si>
  <si>
    <t>Bruni Enzo</t>
  </si>
  <si>
    <t>Bruni Francesco</t>
  </si>
  <si>
    <t>Brusori</t>
  </si>
  <si>
    <t>Brutti</t>
  </si>
  <si>
    <t>Cadeddu</t>
  </si>
  <si>
    <t xml:space="preserve">Calza </t>
  </si>
  <si>
    <t>Calzavara</t>
  </si>
  <si>
    <t xml:space="preserve">Cameli </t>
  </si>
  <si>
    <t>Candela</t>
  </si>
  <si>
    <t>Cangemi M</t>
  </si>
  <si>
    <t>Cantone</t>
  </si>
  <si>
    <t>Carmagnani Alberto</t>
  </si>
  <si>
    <t>Carta Emanuele</t>
  </si>
  <si>
    <t>Cataldi</t>
  </si>
  <si>
    <t>Cazzaniga</t>
  </si>
  <si>
    <t>Cellini</t>
  </si>
  <si>
    <t>Cerasa</t>
  </si>
  <si>
    <t>Cestari</t>
  </si>
  <si>
    <t>Ciani Bassetti</t>
  </si>
  <si>
    <t>A A</t>
  </si>
  <si>
    <t>Cicconetti</t>
  </si>
  <si>
    <t xml:space="preserve">Cingolani </t>
  </si>
  <si>
    <t>Cinque</t>
  </si>
  <si>
    <t>Conelli</t>
  </si>
  <si>
    <t>Conte</t>
  </si>
  <si>
    <t>Contratto</t>
  </si>
  <si>
    <t>Cortese</t>
  </si>
  <si>
    <t>Cozzani</t>
  </si>
  <si>
    <t>Croce Gigi</t>
  </si>
  <si>
    <t>Crook</t>
  </si>
  <si>
    <t>D'Amico</t>
  </si>
  <si>
    <t>Dalmasso</t>
  </si>
  <si>
    <t>Damonte</t>
  </si>
  <si>
    <t>De Amicis</t>
  </si>
  <si>
    <t>De Felice</t>
  </si>
  <si>
    <t>De Mari</t>
  </si>
  <si>
    <t xml:space="preserve">De Marte </t>
  </si>
  <si>
    <t>De Regis</t>
  </si>
  <si>
    <t>De Santis Luca</t>
  </si>
  <si>
    <t>De Santis Luigi</t>
  </si>
  <si>
    <t>De Santis Roberto</t>
  </si>
  <si>
    <t>De Toro</t>
  </si>
  <si>
    <t>Della Valle</t>
  </si>
  <si>
    <t>Di Fraia</t>
  </si>
  <si>
    <t>Di Raimondo</t>
  </si>
  <si>
    <t xml:space="preserve">Dondero </t>
  </si>
  <si>
    <t>Dubbini Leonardo</t>
  </si>
  <si>
    <t>Dullia</t>
  </si>
  <si>
    <t xml:space="preserve">Durli </t>
  </si>
  <si>
    <t>Eckhard</t>
  </si>
  <si>
    <t xml:space="preserve">Eufemi Gianluca </t>
  </si>
  <si>
    <t>Fabris Monterumici Daniele</t>
  </si>
  <si>
    <t xml:space="preserve">Fabris Monterumici Federico </t>
  </si>
  <si>
    <t>Falcinelli</t>
  </si>
  <si>
    <t>Ferrari</t>
  </si>
  <si>
    <t>Ferrario Aldo</t>
  </si>
  <si>
    <t>Fontanari</t>
  </si>
  <si>
    <t>Fontanarosa</t>
  </si>
  <si>
    <t>Fossati Giacomo</t>
  </si>
  <si>
    <t>Francesia Berta</t>
  </si>
  <si>
    <t>Frascolla</t>
  </si>
  <si>
    <t>Fravezzi</t>
  </si>
  <si>
    <t>Fuhrhop</t>
  </si>
  <si>
    <t>Funduklian</t>
  </si>
  <si>
    <t>Furlan</t>
  </si>
  <si>
    <t>Gagliardi</t>
  </si>
  <si>
    <t>Galanti Maurizio</t>
  </si>
  <si>
    <t>Gallone</t>
  </si>
  <si>
    <t>Garbuggio</t>
  </si>
  <si>
    <t>Gasenzer</t>
  </si>
  <si>
    <t>Gasper</t>
  </si>
  <si>
    <t>Ghio Francesco</t>
  </si>
  <si>
    <t>Ghio Piergiorgio</t>
  </si>
  <si>
    <t>Giacomello Anna</t>
  </si>
  <si>
    <t>Giannobile</t>
  </si>
  <si>
    <t>Gianola</t>
  </si>
  <si>
    <t>Giordano Mauro</t>
  </si>
  <si>
    <t>Giordano Romeo</t>
  </si>
  <si>
    <t>Giovannini</t>
  </si>
  <si>
    <t xml:space="preserve">Giudici </t>
  </si>
  <si>
    <t xml:space="preserve">Giugno </t>
  </si>
  <si>
    <t>Gomezel Dino</t>
  </si>
  <si>
    <t>SLO</t>
  </si>
  <si>
    <t>Gomezel Gianni</t>
  </si>
  <si>
    <t>Gorla</t>
  </si>
  <si>
    <t>Grassi</t>
  </si>
  <si>
    <t>Grilli</t>
  </si>
  <si>
    <t>Guastamacchia</t>
  </si>
  <si>
    <t>Inzani</t>
  </si>
  <si>
    <t>Klinkenberg Anjo</t>
  </si>
  <si>
    <t xml:space="preserve">Lachotzki </t>
  </si>
  <si>
    <t>Leoni Mireno</t>
  </si>
  <si>
    <t>Leporati Filippo</t>
  </si>
  <si>
    <t>Leporati Stefano</t>
  </si>
  <si>
    <t>Levantini</t>
  </si>
  <si>
    <t>Lo Bue</t>
  </si>
  <si>
    <t>Longhi</t>
  </si>
  <si>
    <t>Lorenzini</t>
  </si>
  <si>
    <t>Majolino</t>
  </si>
  <si>
    <t>Maltese</t>
  </si>
  <si>
    <t>Manara</t>
  </si>
  <si>
    <t>Maneschi</t>
  </si>
  <si>
    <t>Manzoli</t>
  </si>
  <si>
    <t>Maradan Charlotte</t>
  </si>
  <si>
    <t xml:space="preserve">Maraziti </t>
  </si>
  <si>
    <t>Marconi</t>
  </si>
  <si>
    <t>Maresca</t>
  </si>
  <si>
    <t xml:space="preserve">Marietti </t>
  </si>
  <si>
    <t>Marini Alberto</t>
  </si>
  <si>
    <t>Maron</t>
  </si>
  <si>
    <t>Masini</t>
  </si>
  <si>
    <t>Mazzaroli</t>
  </si>
  <si>
    <t>Meister Anna</t>
  </si>
  <si>
    <t>Meister Rupert</t>
  </si>
  <si>
    <t>Mezzera</t>
  </si>
  <si>
    <t>Michel</t>
  </si>
  <si>
    <t>Michelini Carine</t>
  </si>
  <si>
    <t>Milanesi Anna</t>
  </si>
  <si>
    <t>Minelli</t>
  </si>
  <si>
    <t>Moneger</t>
  </si>
  <si>
    <t>Montella</t>
  </si>
  <si>
    <t>Natali</t>
  </si>
  <si>
    <t>Nicolai Elvira</t>
  </si>
  <si>
    <t>Novi Alessandro</t>
  </si>
  <si>
    <t>Nowak Joanna</t>
  </si>
  <si>
    <t>AUT</t>
  </si>
  <si>
    <t xml:space="preserve">Oneto </t>
  </si>
  <si>
    <t xml:space="preserve">Orsini Baroni </t>
  </si>
  <si>
    <t xml:space="preserve">Pallavidini </t>
  </si>
  <si>
    <t>Paon</t>
  </si>
  <si>
    <t>Papa Riccardo</t>
  </si>
  <si>
    <t>Pardini</t>
  </si>
  <si>
    <t>Pellicini</t>
  </si>
  <si>
    <t>Perlasca</t>
  </si>
  <si>
    <t>Piccirillo</t>
  </si>
  <si>
    <t>Pirola</t>
  </si>
  <si>
    <t xml:space="preserve"> </t>
  </si>
  <si>
    <t>Pisante</t>
  </si>
  <si>
    <t>Pivanti</t>
  </si>
  <si>
    <t xml:space="preserve">Pizzarello Carlo </t>
  </si>
  <si>
    <t>Pizzarello Matteo</t>
  </si>
  <si>
    <t>Poljsak Lara</t>
  </si>
  <si>
    <t>Prataviera</t>
  </si>
  <si>
    <t>Proia</t>
  </si>
  <si>
    <t>Puglisi</t>
  </si>
  <si>
    <t>Ranza</t>
  </si>
  <si>
    <t>Rastrelli</t>
  </si>
  <si>
    <t>Ratti</t>
  </si>
  <si>
    <t xml:space="preserve">Re </t>
  </si>
  <si>
    <t>Re Simone</t>
  </si>
  <si>
    <t>Regazzoni</t>
  </si>
  <si>
    <t>Riccardi</t>
  </si>
  <si>
    <t>Ricci</t>
  </si>
  <si>
    <t>Rinonapoli</t>
  </si>
  <si>
    <t>Rizzuti</t>
  </si>
  <si>
    <t>Rodati</t>
  </si>
  <si>
    <t>Rossi Riccardo</t>
  </si>
  <si>
    <t>Rovai</t>
  </si>
  <si>
    <t>Saidelli</t>
  </si>
  <si>
    <t>Scrimieri Sara</t>
  </si>
  <si>
    <t>Semenzato Flavio</t>
  </si>
  <si>
    <t>Sgolacchia</t>
  </si>
  <si>
    <t>Simeone</t>
  </si>
  <si>
    <t>Sonnino</t>
  </si>
  <si>
    <t>Spagnul</t>
  </si>
  <si>
    <t>Spatafora</t>
  </si>
  <si>
    <t>Spina</t>
  </si>
  <si>
    <t xml:space="preserve">Starita </t>
  </si>
  <si>
    <t xml:space="preserve">Stracquadaneo </t>
  </si>
  <si>
    <t>Tagliabue</t>
  </si>
  <si>
    <t>Tamburin</t>
  </si>
  <si>
    <t>Tognacci</t>
  </si>
  <si>
    <t>Tonani</t>
  </si>
  <si>
    <t xml:space="preserve">Toncelli </t>
  </si>
  <si>
    <t>Trifiro</t>
  </si>
  <si>
    <t>Vanacore</t>
  </si>
  <si>
    <t>Vanetti</t>
  </si>
  <si>
    <t>Verdelli</t>
  </si>
  <si>
    <t>Viacava Pinuccio</t>
  </si>
  <si>
    <t>Vidal</t>
  </si>
  <si>
    <t xml:space="preserve">Viola </t>
  </si>
  <si>
    <t>Visani</t>
  </si>
  <si>
    <t>Zerbin</t>
  </si>
  <si>
    <t>Zermini</t>
  </si>
  <si>
    <t>Viene attribuito un punto per ogni timoniere battuto +1 di presenza, il campionato nazionale ha coefficiente 1,5 TDC e Zonali (in alternativa)  hanno coefficiente 0,5</t>
  </si>
  <si>
    <t>La parità viene risolta a vantaggio di chi ha il punteggio migliore esclusi TDC e Zonali</t>
  </si>
  <si>
    <t>Flotta Ligure</t>
  </si>
  <si>
    <t>Juniores</t>
  </si>
  <si>
    <t>Flotta Adriatica</t>
  </si>
  <si>
    <t>Over 65</t>
  </si>
  <si>
    <t>Flotta Alto Adriatico</t>
  </si>
  <si>
    <t>Over 75</t>
  </si>
  <si>
    <t>Flotta Alto Tirreno</t>
  </si>
  <si>
    <t>Over 80</t>
  </si>
  <si>
    <t>Flotta Tirreno Centro Meridionale</t>
  </si>
  <si>
    <t>Flotta Pugliese</t>
  </si>
  <si>
    <t>Flotta Sicula</t>
  </si>
  <si>
    <t>Flotta Laghi Prealpini</t>
  </si>
  <si>
    <t>Maschi</t>
  </si>
  <si>
    <t>Lario</t>
  </si>
  <si>
    <t>Femmine</t>
  </si>
  <si>
    <t>Garda</t>
  </si>
  <si>
    <t>Verbano</t>
  </si>
  <si>
    <t>Esteri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</si>
</sst>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"/>
    <numFmt numFmtId="167" formatCode="0%"/>
    <numFmt numFmtId="168" formatCode="0.000"/>
    <numFmt numFmtId="169" formatCode="_-&quot;€ &quot;* #,##0.00_-;&quot;-€ &quot;* #,##0.00_-;_-&quot;€ &quot;* \-??_-;_-@_-"/>
    <numFmt numFmtId="170" formatCode="#,##0_ ;\-#,##0\ "/>
    <numFmt numFmtId="171" formatCode="0.00%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b/>
      <sz val="18"/>
      <color indexed="8"/>
      <name val="Verdana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8"/>
      <name val="Verdana"/>
      <family val="2"/>
    </font>
    <font>
      <b/>
      <sz val="8"/>
      <color indexed="25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i/>
      <sz val="10"/>
      <name val="Verdana"/>
      <family val="2"/>
    </font>
    <font>
      <b/>
      <sz val="10"/>
      <color indexed="50"/>
      <name val="Verdana"/>
      <family val="2"/>
    </font>
    <font>
      <sz val="10"/>
      <color indexed="61"/>
      <name val="Verdana"/>
      <family val="2"/>
    </font>
    <font>
      <sz val="10"/>
      <color indexed="10"/>
      <name val="Verdana"/>
      <family val="2"/>
    </font>
    <font>
      <sz val="10"/>
      <color indexed="25"/>
      <name val="Verdana"/>
      <family val="2"/>
    </font>
    <font>
      <i/>
      <sz val="10"/>
      <color indexed="9"/>
      <name val="Verdana"/>
      <family val="2"/>
    </font>
    <font>
      <sz val="10"/>
      <color indexed="17"/>
      <name val="Verdana"/>
      <family val="2"/>
    </font>
    <font>
      <b/>
      <i/>
      <sz val="10"/>
      <name val="Verdana"/>
      <family val="2"/>
    </font>
    <font>
      <sz val="10"/>
      <color indexed="16"/>
      <name val="Verdana"/>
      <family val="2"/>
    </font>
    <font>
      <sz val="10"/>
      <color indexed="9"/>
      <name val="Verdana"/>
      <family val="2"/>
    </font>
    <font>
      <b/>
      <sz val="10"/>
      <color indexed="53"/>
      <name val="Verdana"/>
      <family val="2"/>
    </font>
    <font>
      <b/>
      <sz val="10"/>
      <color indexed="25"/>
      <name val="Verdana"/>
      <family val="2"/>
    </font>
    <font>
      <i/>
      <sz val="10"/>
      <color indexed="26"/>
      <name val="Verdana"/>
      <family val="2"/>
    </font>
    <font>
      <sz val="9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6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2" borderId="1" applyNumberFormat="0" applyAlignment="0" applyProtection="0"/>
    <xf numFmtId="164" fontId="4" fillId="0" borderId="2" applyNumberFormat="0" applyFill="0" applyAlignment="0" applyProtection="0"/>
    <xf numFmtId="164" fontId="5" fillId="11" borderId="3" applyNumberFormat="0" applyAlignment="0" applyProtection="0"/>
    <xf numFmtId="164" fontId="2" fillId="9" borderId="0" applyNumberFormat="0" applyBorder="0" applyAlignment="0" applyProtection="0"/>
    <xf numFmtId="164" fontId="2" fillId="12" borderId="0" applyNumberFormat="0" applyBorder="0" applyAlignment="0" applyProtection="0"/>
    <xf numFmtId="164" fontId="2" fillId="7" borderId="0" applyNumberFormat="0" applyBorder="0" applyAlignment="0" applyProtection="0"/>
    <xf numFmtId="164" fontId="2" fillId="1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6" fillId="3" borderId="1" applyNumberFormat="0" applyAlignment="0" applyProtection="0"/>
    <xf numFmtId="164" fontId="7" fillId="14" borderId="0" applyNumberFormat="0" applyBorder="0" applyAlignment="0" applyProtection="0"/>
    <xf numFmtId="164" fontId="0" fillId="4" borderId="4" applyNumberFormat="0" applyAlignment="0" applyProtection="0"/>
    <xf numFmtId="164" fontId="8" fillId="2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5" borderId="0" applyNumberFormat="0" applyBorder="0" applyAlignment="0" applyProtection="0"/>
    <xf numFmtId="164" fontId="17" fillId="16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152">
    <xf numFmtId="164" fontId="0" fillId="0" borderId="0" xfId="0" applyAlignment="1">
      <alignment/>
    </xf>
    <xf numFmtId="164" fontId="18" fillId="0" borderId="0" xfId="61" applyFont="1" applyAlignment="1">
      <alignment horizontal="center"/>
      <protection/>
    </xf>
    <xf numFmtId="164" fontId="18" fillId="0" borderId="0" xfId="61" applyFont="1">
      <alignment/>
      <protection/>
    </xf>
    <xf numFmtId="164" fontId="18" fillId="0" borderId="0" xfId="61" applyFont="1" applyFill="1" applyAlignment="1">
      <alignment horizontal="center"/>
      <protection/>
    </xf>
    <xf numFmtId="165" fontId="18" fillId="0" borderId="0" xfId="61" applyNumberFormat="1" applyFont="1">
      <alignment/>
      <protection/>
    </xf>
    <xf numFmtId="166" fontId="18" fillId="0" borderId="0" xfId="61" applyNumberFormat="1" applyFont="1">
      <alignment/>
      <protection/>
    </xf>
    <xf numFmtId="166" fontId="18" fillId="0" borderId="0" xfId="61" applyNumberFormat="1" applyFont="1" applyBorder="1">
      <alignment/>
      <protection/>
    </xf>
    <xf numFmtId="165" fontId="18" fillId="0" borderId="0" xfId="61" applyNumberFormat="1" applyFont="1" applyBorder="1">
      <alignment/>
      <protection/>
    </xf>
    <xf numFmtId="164" fontId="18" fillId="0" borderId="0" xfId="61" applyFont="1" applyBorder="1">
      <alignment/>
      <protection/>
    </xf>
    <xf numFmtId="164" fontId="18" fillId="0" borderId="0" xfId="0" applyFont="1" applyAlignment="1">
      <alignment/>
    </xf>
    <xf numFmtId="166" fontId="19" fillId="5" borderId="10" xfId="61" applyNumberFormat="1" applyFont="1" applyFill="1" applyBorder="1" applyAlignment="1">
      <alignment horizontal="center" vertical="top" wrapText="1"/>
      <protection/>
    </xf>
    <xf numFmtId="166" fontId="20" fillId="5" borderId="0" xfId="61" applyNumberFormat="1" applyFont="1" applyFill="1" applyBorder="1" applyAlignment="1">
      <alignment horizontal="center" vertical="top" wrapText="1"/>
      <protection/>
    </xf>
    <xf numFmtId="166" fontId="20" fillId="5" borderId="11" xfId="61" applyNumberFormat="1" applyFont="1" applyFill="1" applyBorder="1" applyAlignment="1">
      <alignment horizontal="center" vertical="top" wrapText="1"/>
      <protection/>
    </xf>
    <xf numFmtId="165" fontId="20" fillId="5" borderId="11" xfId="61" applyNumberFormat="1" applyFont="1" applyFill="1" applyBorder="1" applyAlignment="1">
      <alignment horizontal="center" vertical="top" wrapText="1"/>
      <protection/>
    </xf>
    <xf numFmtId="164" fontId="18" fillId="0" borderId="11" xfId="61" applyFont="1" applyBorder="1">
      <alignment/>
      <protection/>
    </xf>
    <xf numFmtId="164" fontId="18" fillId="5" borderId="11" xfId="61" applyFont="1" applyFill="1" applyBorder="1">
      <alignment/>
      <protection/>
    </xf>
    <xf numFmtId="164" fontId="18" fillId="5" borderId="12" xfId="61" applyFont="1" applyFill="1" applyBorder="1">
      <alignment/>
      <protection/>
    </xf>
    <xf numFmtId="166" fontId="20" fillId="5" borderId="13" xfId="61" applyNumberFormat="1" applyFont="1" applyFill="1" applyBorder="1" applyAlignment="1">
      <alignment horizontal="center" vertical="top" wrapText="1"/>
      <protection/>
    </xf>
    <xf numFmtId="166" fontId="21" fillId="5" borderId="0" xfId="61" applyNumberFormat="1" applyFont="1" applyFill="1" applyBorder="1" applyAlignment="1">
      <alignment horizontal="center" vertical="top" wrapText="1"/>
      <protection/>
    </xf>
    <xf numFmtId="165" fontId="21" fillId="5" borderId="0" xfId="61" applyNumberFormat="1" applyFont="1" applyFill="1" applyBorder="1" applyAlignment="1">
      <alignment horizontal="center" vertical="top" wrapText="1"/>
      <protection/>
    </xf>
    <xf numFmtId="164" fontId="18" fillId="5" borderId="0" xfId="61" applyFont="1" applyFill="1">
      <alignment/>
      <protection/>
    </xf>
    <xf numFmtId="164" fontId="18" fillId="5" borderId="0" xfId="61" applyFont="1" applyFill="1" applyBorder="1">
      <alignment/>
      <protection/>
    </xf>
    <xf numFmtId="164" fontId="18" fillId="5" borderId="14" xfId="61" applyFont="1" applyFill="1" applyBorder="1">
      <alignment/>
      <protection/>
    </xf>
    <xf numFmtId="166" fontId="22" fillId="5" borderId="15" xfId="61" applyNumberFormat="1" applyFont="1" applyFill="1" applyBorder="1" applyAlignment="1">
      <alignment horizontal="center" vertical="top"/>
      <protection/>
    </xf>
    <xf numFmtId="166" fontId="23" fillId="5" borderId="16" xfId="61" applyNumberFormat="1" applyFont="1" applyFill="1" applyBorder="1" applyAlignment="1">
      <alignment horizontal="center" vertical="top"/>
      <protection/>
    </xf>
    <xf numFmtId="165" fontId="23" fillId="5" borderId="16" xfId="61" applyNumberFormat="1" applyFont="1" applyFill="1" applyBorder="1" applyAlignment="1">
      <alignment horizontal="center" vertical="top"/>
      <protection/>
    </xf>
    <xf numFmtId="164" fontId="18" fillId="0" borderId="16" xfId="61" applyFont="1" applyBorder="1">
      <alignment/>
      <protection/>
    </xf>
    <xf numFmtId="164" fontId="18" fillId="5" borderId="16" xfId="61" applyFont="1" applyFill="1" applyBorder="1">
      <alignment/>
      <protection/>
    </xf>
    <xf numFmtId="164" fontId="18" fillId="5" borderId="17" xfId="61" applyFont="1" applyFill="1" applyBorder="1">
      <alignment/>
      <protection/>
    </xf>
    <xf numFmtId="164" fontId="21" fillId="0" borderId="18" xfId="61" applyFont="1" applyBorder="1" applyAlignment="1">
      <alignment horizontal="center" vertical="center" wrapText="1"/>
      <protection/>
    </xf>
    <xf numFmtId="164" fontId="22" fillId="0" borderId="19" xfId="61" applyFont="1" applyBorder="1" applyAlignment="1">
      <alignment horizontal="center" vertical="center" wrapText="1"/>
      <protection/>
    </xf>
    <xf numFmtId="164" fontId="22" fillId="0" borderId="19" xfId="61" applyFont="1" applyFill="1" applyBorder="1" applyAlignment="1">
      <alignment horizontal="center" vertical="center" wrapText="1"/>
      <protection/>
    </xf>
    <xf numFmtId="164" fontId="22" fillId="0" borderId="18" xfId="61" applyFont="1" applyBorder="1" applyAlignment="1">
      <alignment horizontal="center" vertical="center" wrapText="1"/>
      <protection/>
    </xf>
    <xf numFmtId="166" fontId="22" fillId="0" borderId="19" xfId="61" applyNumberFormat="1" applyFont="1" applyBorder="1" applyAlignment="1">
      <alignment horizontal="center" vertical="center" wrapText="1"/>
      <protection/>
    </xf>
    <xf numFmtId="165" fontId="22" fillId="0" borderId="19" xfId="61" applyNumberFormat="1" applyFont="1" applyBorder="1" applyAlignment="1">
      <alignment horizontal="center" vertical="center" wrapText="1"/>
      <protection/>
    </xf>
    <xf numFmtId="165" fontId="22" fillId="0" borderId="20" xfId="61" applyNumberFormat="1" applyFont="1" applyBorder="1" applyAlignment="1">
      <alignment horizontal="center" vertical="center" wrapText="1"/>
      <protection/>
    </xf>
    <xf numFmtId="166" fontId="22" fillId="0" borderId="20" xfId="61" applyNumberFormat="1" applyFont="1" applyBorder="1" applyAlignment="1">
      <alignment horizontal="center" vertical="center" wrapText="1"/>
      <protection/>
    </xf>
    <xf numFmtId="166" fontId="22" fillId="0" borderId="18" xfId="61" applyNumberFormat="1" applyFont="1" applyBorder="1" applyAlignment="1">
      <alignment horizontal="center" vertical="center" wrapText="1"/>
      <protection/>
    </xf>
    <xf numFmtId="166" fontId="22" fillId="0" borderId="21" xfId="61" applyNumberFormat="1" applyFont="1" applyBorder="1" applyAlignment="1">
      <alignment horizontal="center" vertical="center" wrapText="1"/>
      <protection/>
    </xf>
    <xf numFmtId="166" fontId="21" fillId="0" borderId="0" xfId="61" applyNumberFormat="1" applyFont="1" applyBorder="1" applyAlignment="1">
      <alignment horizontal="center" vertical="center" wrapText="1"/>
      <protection/>
    </xf>
    <xf numFmtId="165" fontId="21" fillId="0" borderId="0" xfId="61" applyNumberFormat="1" applyFont="1" applyBorder="1" applyAlignment="1">
      <alignment horizontal="center" vertical="center" wrapText="1"/>
      <protection/>
    </xf>
    <xf numFmtId="164" fontId="22" fillId="0" borderId="22" xfId="61" applyFont="1" applyBorder="1" applyAlignment="1">
      <alignment horizontal="center" vertical="center" wrapText="1"/>
      <protection/>
    </xf>
    <xf numFmtId="164" fontId="22" fillId="0" borderId="22" xfId="61" applyFont="1" applyFill="1" applyBorder="1" applyAlignment="1">
      <alignment horizontal="center" vertical="center" wrapText="1"/>
      <protection/>
    </xf>
    <xf numFmtId="164" fontId="21" fillId="0" borderId="22" xfId="61" applyFont="1" applyFill="1" applyBorder="1" applyAlignment="1">
      <alignment horizontal="center" vertical="center" wrapText="1"/>
      <protection/>
    </xf>
    <xf numFmtId="164" fontId="18" fillId="0" borderId="0" xfId="61" applyFont="1" applyAlignment="1">
      <alignment horizontal="center" vertical="center"/>
      <protection/>
    </xf>
    <xf numFmtId="164" fontId="24" fillId="0" borderId="0" xfId="61" applyFont="1" applyAlignment="1">
      <alignment horizontal="right" vertical="center"/>
      <protection/>
    </xf>
    <xf numFmtId="164" fontId="25" fillId="0" borderId="0" xfId="61" applyFont="1" applyBorder="1" applyAlignment="1">
      <alignment horizontal="right" vertical="center" wrapText="1"/>
      <protection/>
    </xf>
    <xf numFmtId="164" fontId="25" fillId="0" borderId="0" xfId="61" applyFont="1" applyFill="1" applyBorder="1" applyAlignment="1">
      <alignment horizontal="right" vertical="center" wrapText="1"/>
      <protection/>
    </xf>
    <xf numFmtId="165" fontId="24" fillId="0" borderId="0" xfId="61" applyNumberFormat="1" applyFont="1" applyAlignment="1">
      <alignment horizontal="right" vertical="center"/>
      <protection/>
    </xf>
    <xf numFmtId="165" fontId="24" fillId="0" borderId="23" xfId="61" applyNumberFormat="1" applyFont="1" applyBorder="1" applyAlignment="1">
      <alignment horizontal="right" vertical="center" wrapText="1"/>
      <protection/>
    </xf>
    <xf numFmtId="164" fontId="24" fillId="0" borderId="23" xfId="61" applyFont="1" applyBorder="1" applyAlignment="1">
      <alignment horizontal="right" vertical="center" wrapText="1"/>
      <protection/>
    </xf>
    <xf numFmtId="165" fontId="24" fillId="0" borderId="0" xfId="61" applyNumberFormat="1" applyFont="1" applyBorder="1" applyAlignment="1">
      <alignment horizontal="right" vertical="center" wrapText="1"/>
      <protection/>
    </xf>
    <xf numFmtId="164" fontId="26" fillId="0" borderId="0" xfId="61" applyFont="1" applyAlignment="1">
      <alignment horizontal="right" vertical="center"/>
      <protection/>
    </xf>
    <xf numFmtId="164" fontId="24" fillId="0" borderId="0" xfId="61" applyFont="1" applyBorder="1" applyAlignment="1">
      <alignment horizontal="right" vertical="center"/>
      <protection/>
    </xf>
    <xf numFmtId="165" fontId="24" fillId="0" borderId="0" xfId="61" applyNumberFormat="1" applyFont="1" applyBorder="1" applyAlignment="1">
      <alignment horizontal="right" vertical="center"/>
      <protection/>
    </xf>
    <xf numFmtId="164" fontId="26" fillId="0" borderId="0" xfId="61" applyFont="1" applyBorder="1" applyAlignment="1">
      <alignment horizontal="right" vertical="center" wrapText="1"/>
      <protection/>
    </xf>
    <xf numFmtId="164" fontId="24" fillId="0" borderId="0" xfId="61" applyFont="1" applyBorder="1" applyAlignment="1">
      <alignment horizontal="right" vertical="center" wrapText="1"/>
      <protection/>
    </xf>
    <xf numFmtId="164" fontId="24" fillId="0" borderId="0" xfId="61" applyFont="1" applyFill="1" applyBorder="1" applyAlignment="1">
      <alignment horizontal="right" vertical="center" wrapText="1"/>
      <protection/>
    </xf>
    <xf numFmtId="166" fontId="24" fillId="0" borderId="0" xfId="61" applyNumberFormat="1" applyFont="1" applyAlignment="1">
      <alignment horizontal="right" vertical="center"/>
      <protection/>
    </xf>
    <xf numFmtId="164" fontId="27" fillId="0" borderId="0" xfId="61" applyFont="1" applyFill="1" applyBorder="1" applyAlignment="1">
      <alignment horizontal="center" vertical="center" wrapText="1"/>
      <protection/>
    </xf>
    <xf numFmtId="164" fontId="28" fillId="0" borderId="0" xfId="61" applyFont="1" applyFill="1" applyBorder="1" applyAlignment="1">
      <alignment horizontal="right" vertical="center" wrapText="1"/>
      <protection/>
    </xf>
    <xf numFmtId="164" fontId="29" fillId="0" borderId="0" xfId="61" applyFont="1" applyAlignment="1">
      <alignment horizontal="center" vertical="center"/>
      <protection/>
    </xf>
    <xf numFmtId="164" fontId="26" fillId="0" borderId="0" xfId="61" applyFont="1" applyAlignment="1">
      <alignment horizontal="center" vertical="center"/>
      <protection/>
    </xf>
    <xf numFmtId="164" fontId="26" fillId="0" borderId="0" xfId="61" applyFont="1" applyFill="1" applyAlignment="1">
      <alignment horizontal="center" vertical="center"/>
      <protection/>
    </xf>
    <xf numFmtId="167" fontId="25" fillId="0" borderId="0" xfId="61" applyNumberFormat="1" applyFont="1" applyBorder="1" applyAlignment="1">
      <alignment horizontal="center" vertical="center" wrapText="1"/>
      <protection/>
    </xf>
    <xf numFmtId="166" fontId="24" fillId="0" borderId="0" xfId="61" applyNumberFormat="1" applyFont="1" applyBorder="1" applyAlignment="1">
      <alignment horizontal="right" vertical="center" wrapText="1"/>
      <protection/>
    </xf>
    <xf numFmtId="166" fontId="26" fillId="0" borderId="0" xfId="61" applyNumberFormat="1" applyFont="1" applyBorder="1" applyAlignment="1">
      <alignment horizontal="center" vertical="center" wrapText="1"/>
      <protection/>
    </xf>
    <xf numFmtId="164" fontId="26" fillId="0" borderId="0" xfId="61" applyFont="1" applyBorder="1" applyAlignment="1">
      <alignment horizontal="center" vertical="center"/>
      <protection/>
    </xf>
    <xf numFmtId="165" fontId="26" fillId="0" borderId="0" xfId="61" applyNumberFormat="1" applyFont="1" applyBorder="1" applyAlignment="1">
      <alignment horizontal="center" vertical="center"/>
      <protection/>
    </xf>
    <xf numFmtId="164" fontId="25" fillId="0" borderId="0" xfId="61" applyFont="1" applyBorder="1" applyAlignment="1">
      <alignment horizontal="center" vertical="center" wrapText="1"/>
      <protection/>
    </xf>
    <xf numFmtId="164" fontId="24" fillId="0" borderId="0" xfId="61" applyFont="1" applyBorder="1" applyAlignment="1">
      <alignment horizontal="center" vertical="center" wrapText="1"/>
      <protection/>
    </xf>
    <xf numFmtId="164" fontId="24" fillId="0" borderId="0" xfId="61" applyFont="1" applyFill="1" applyBorder="1" applyAlignment="1">
      <alignment horizontal="center" vertical="center" wrapText="1"/>
      <protection/>
    </xf>
    <xf numFmtId="168" fontId="18" fillId="0" borderId="0" xfId="61" applyNumberFormat="1" applyFont="1" applyAlignment="1">
      <alignment vertical="center"/>
      <protection/>
    </xf>
    <xf numFmtId="164" fontId="28" fillId="0" borderId="0" xfId="61" applyFont="1" applyFill="1" applyBorder="1" applyAlignment="1">
      <alignment horizontal="center" vertical="center" wrapText="1"/>
      <protection/>
    </xf>
    <xf numFmtId="164" fontId="21" fillId="0" borderId="22" xfId="61" applyFont="1" applyBorder="1" applyAlignment="1">
      <alignment horizontal="center" vertical="center" wrapText="1"/>
      <protection/>
    </xf>
    <xf numFmtId="164" fontId="22" fillId="0" borderId="22" xfId="61" applyFont="1" applyFill="1" applyBorder="1" applyAlignment="1">
      <alignment vertical="center" wrapText="1"/>
      <protection/>
    </xf>
    <xf numFmtId="164" fontId="30" fillId="0" borderId="22" xfId="61" applyFont="1" applyBorder="1" applyAlignment="1">
      <alignment horizontal="center" vertical="center" wrapText="1"/>
      <protection/>
    </xf>
    <xf numFmtId="164" fontId="30" fillId="0" borderId="24" xfId="61" applyFont="1" applyBorder="1" applyAlignment="1">
      <alignment horizontal="center" vertical="center" wrapText="1"/>
      <protection/>
    </xf>
    <xf numFmtId="165" fontId="18" fillId="0" borderId="22" xfId="61" applyNumberFormat="1" applyFont="1" applyBorder="1" applyAlignment="1">
      <alignment vertical="center" wrapText="1"/>
      <protection/>
    </xf>
    <xf numFmtId="164" fontId="18" fillId="0" borderId="24" xfId="61" applyFont="1" applyBorder="1" applyAlignment="1">
      <alignment vertical="center" wrapText="1"/>
      <protection/>
    </xf>
    <xf numFmtId="164" fontId="18" fillId="0" borderId="22" xfId="61" applyFont="1" applyBorder="1" applyAlignment="1">
      <alignment vertical="center"/>
      <protection/>
    </xf>
    <xf numFmtId="165" fontId="18" fillId="0" borderId="25" xfId="61" applyNumberFormat="1" applyFont="1" applyBorder="1" applyAlignment="1">
      <alignment vertical="center" wrapText="1"/>
      <protection/>
    </xf>
    <xf numFmtId="166" fontId="18" fillId="0" borderId="25" xfId="61" applyNumberFormat="1" applyFont="1" applyBorder="1" applyAlignment="1">
      <alignment vertical="center" wrapText="1"/>
      <protection/>
    </xf>
    <xf numFmtId="166" fontId="18" fillId="0" borderId="22" xfId="61" applyNumberFormat="1" applyFont="1" applyBorder="1" applyAlignment="1">
      <alignment vertical="center" wrapText="1"/>
      <protection/>
    </xf>
    <xf numFmtId="166" fontId="22" fillId="0" borderId="24" xfId="61" applyNumberFormat="1" applyFont="1" applyBorder="1" applyAlignment="1">
      <alignment vertical="center" wrapText="1"/>
      <protection/>
    </xf>
    <xf numFmtId="166" fontId="22" fillId="0" borderId="22" xfId="61" applyNumberFormat="1" applyFont="1" applyBorder="1" applyAlignment="1">
      <alignment vertical="center" wrapText="1"/>
      <protection/>
    </xf>
    <xf numFmtId="165" fontId="31" fillId="0" borderId="26" xfId="61" applyNumberFormat="1" applyFont="1" applyBorder="1" applyAlignment="1">
      <alignment vertical="center" wrapText="1"/>
      <protection/>
    </xf>
    <xf numFmtId="164" fontId="18" fillId="0" borderId="22" xfId="61" applyFont="1" applyBorder="1" applyAlignment="1">
      <alignment vertical="center" wrapText="1"/>
      <protection/>
    </xf>
    <xf numFmtId="164" fontId="18" fillId="0" borderId="27" xfId="61" applyFont="1" applyBorder="1">
      <alignment/>
      <protection/>
    </xf>
    <xf numFmtId="166" fontId="18" fillId="0" borderId="22" xfId="61" applyNumberFormat="1" applyFont="1" applyBorder="1" applyAlignment="1">
      <alignment vertical="center"/>
      <protection/>
    </xf>
    <xf numFmtId="164" fontId="18" fillId="0" borderId="24" xfId="61" applyFont="1" applyBorder="1" applyAlignment="1">
      <alignment vertical="center"/>
      <protection/>
    </xf>
    <xf numFmtId="164" fontId="32" fillId="0" borderId="22" xfId="61" applyFont="1" applyBorder="1" applyAlignment="1">
      <alignment vertical="center"/>
      <protection/>
    </xf>
    <xf numFmtId="165" fontId="18" fillId="0" borderId="24" xfId="61" applyNumberFormat="1" applyFont="1" applyBorder="1" applyAlignment="1">
      <alignment vertical="center" wrapText="1"/>
      <protection/>
    </xf>
    <xf numFmtId="166" fontId="18" fillId="0" borderId="24" xfId="61" applyNumberFormat="1" applyFont="1" applyFill="1" applyBorder="1" applyAlignment="1">
      <alignment vertical="center"/>
      <protection/>
    </xf>
    <xf numFmtId="164" fontId="18" fillId="0" borderId="0" xfId="61" applyFont="1" applyAlignment="1">
      <alignment vertical="center"/>
      <protection/>
    </xf>
    <xf numFmtId="164" fontId="18" fillId="0" borderId="0" xfId="61" applyFont="1" applyFill="1">
      <alignment/>
      <protection/>
    </xf>
    <xf numFmtId="164" fontId="18" fillId="0" borderId="0" xfId="61" applyFont="1" applyFill="1" applyAlignment="1">
      <alignment vertical="center"/>
      <protection/>
    </xf>
    <xf numFmtId="164" fontId="22" fillId="0" borderId="22" xfId="61" applyFont="1" applyBorder="1" applyAlignment="1">
      <alignment vertical="center" wrapText="1"/>
      <protection/>
    </xf>
    <xf numFmtId="164" fontId="18" fillId="0" borderId="22" xfId="61" applyFont="1" applyBorder="1">
      <alignment/>
      <protection/>
    </xf>
    <xf numFmtId="166" fontId="18" fillId="0" borderId="24" xfId="61" applyNumberFormat="1" applyFont="1" applyBorder="1" applyAlignment="1">
      <alignment vertical="center" wrapText="1"/>
      <protection/>
    </xf>
    <xf numFmtId="164" fontId="32" fillId="0" borderId="22" xfId="61" applyFont="1" applyBorder="1" applyAlignment="1">
      <alignment vertical="center" wrapText="1"/>
      <protection/>
    </xf>
    <xf numFmtId="164" fontId="33" fillId="0" borderId="22" xfId="61" applyFont="1" applyBorder="1" applyAlignment="1">
      <alignment vertical="center" wrapText="1"/>
      <protection/>
    </xf>
    <xf numFmtId="164" fontId="34" fillId="0" borderId="24" xfId="61" applyFont="1" applyBorder="1" applyAlignment="1">
      <alignment vertical="center"/>
      <protection/>
    </xf>
    <xf numFmtId="164" fontId="30" fillId="0" borderId="22" xfId="61" applyFont="1" applyFill="1" applyBorder="1" applyAlignment="1">
      <alignment horizontal="center" vertical="center" wrapText="1"/>
      <protection/>
    </xf>
    <xf numFmtId="164" fontId="18" fillId="0" borderId="22" xfId="61" applyFont="1" applyFill="1" applyBorder="1" applyAlignment="1">
      <alignment vertical="center" wrapText="1"/>
      <protection/>
    </xf>
    <xf numFmtId="164" fontId="34" fillId="0" borderId="22" xfId="61" applyFont="1" applyBorder="1" applyAlignment="1">
      <alignment vertical="center" wrapText="1"/>
      <protection/>
    </xf>
    <xf numFmtId="164" fontId="22" fillId="3" borderId="22" xfId="61" applyFont="1" applyFill="1" applyBorder="1" applyAlignment="1">
      <alignment vertical="center" wrapText="1"/>
      <protection/>
    </xf>
    <xf numFmtId="164" fontId="35" fillId="0" borderId="22" xfId="61" applyFont="1" applyBorder="1" applyAlignment="1">
      <alignment horizontal="center" vertical="center" wrapText="1"/>
      <protection/>
    </xf>
    <xf numFmtId="164" fontId="18" fillId="0" borderId="22" xfId="61" applyFont="1" applyBorder="1" applyAlignment="1">
      <alignment horizontal="center" vertical="center" wrapText="1"/>
      <protection/>
    </xf>
    <xf numFmtId="164" fontId="36" fillId="0" borderId="22" xfId="61" applyFont="1" applyBorder="1" applyAlignment="1">
      <alignment vertical="center"/>
      <protection/>
    </xf>
    <xf numFmtId="164" fontId="18" fillId="0" borderId="22" xfId="61" applyFont="1" applyFill="1" applyBorder="1" applyAlignment="1">
      <alignment vertical="center"/>
      <protection/>
    </xf>
    <xf numFmtId="164" fontId="33" fillId="0" borderId="0" xfId="61" applyFont="1" applyAlignment="1">
      <alignment vertical="center"/>
      <protection/>
    </xf>
    <xf numFmtId="164" fontId="18" fillId="0" borderId="24" xfId="61" applyFont="1" applyFill="1" applyBorder="1" applyAlignment="1">
      <alignment vertical="center"/>
      <protection/>
    </xf>
    <xf numFmtId="164" fontId="22" fillId="5" borderId="22" xfId="61" applyFont="1" applyFill="1" applyBorder="1" applyAlignment="1">
      <alignment vertical="center" wrapText="1"/>
      <protection/>
    </xf>
    <xf numFmtId="164" fontId="37" fillId="0" borderId="22" xfId="61" applyFont="1" applyBorder="1" applyAlignment="1">
      <alignment horizontal="center" vertical="center" wrapText="1"/>
      <protection/>
    </xf>
    <xf numFmtId="164" fontId="34" fillId="0" borderId="22" xfId="61" applyFont="1" applyBorder="1" applyAlignment="1">
      <alignment vertical="center"/>
      <protection/>
    </xf>
    <xf numFmtId="164" fontId="35" fillId="0" borderId="22" xfId="61" applyFont="1" applyBorder="1" applyAlignment="1">
      <alignment horizontal="center" vertical="center" wrapText="1"/>
      <protection/>
    </xf>
    <xf numFmtId="164" fontId="38" fillId="0" borderId="22" xfId="61" applyFont="1" applyBorder="1" applyAlignment="1">
      <alignment vertical="center" wrapText="1"/>
      <protection/>
    </xf>
    <xf numFmtId="164" fontId="39" fillId="0" borderId="22" xfId="61" applyFont="1" applyBorder="1" applyAlignment="1">
      <alignment horizontal="center" vertical="center" wrapText="1"/>
      <protection/>
    </xf>
    <xf numFmtId="164" fontId="18" fillId="0" borderId="22" xfId="61" applyFont="1" applyFill="1" applyBorder="1">
      <alignment/>
      <protection/>
    </xf>
    <xf numFmtId="170" fontId="0" fillId="0" borderId="22" xfId="17" applyNumberFormat="1" applyFont="1" applyFill="1" applyBorder="1" applyAlignment="1" applyProtection="1">
      <alignment vertical="center"/>
      <protection/>
    </xf>
    <xf numFmtId="164" fontId="40" fillId="0" borderId="22" xfId="61" applyFont="1" applyBorder="1" applyAlignment="1">
      <alignment vertical="center" wrapText="1"/>
      <protection/>
    </xf>
    <xf numFmtId="164" fontId="22" fillId="0" borderId="22" xfId="61" applyFont="1" applyBorder="1" applyAlignment="1">
      <alignment horizontal="center" vertical="center" wrapText="1"/>
      <protection/>
    </xf>
    <xf numFmtId="164" fontId="41" fillId="0" borderId="22" xfId="61" applyFont="1" applyFill="1" applyBorder="1" applyAlignment="1">
      <alignment vertical="center" wrapText="1"/>
      <protection/>
    </xf>
    <xf numFmtId="165" fontId="18" fillId="0" borderId="28" xfId="61" applyNumberFormat="1" applyFont="1" applyBorder="1" applyAlignment="1">
      <alignment vertical="center" wrapText="1"/>
      <protection/>
    </xf>
    <xf numFmtId="165" fontId="18" fillId="0" borderId="22" xfId="61" applyNumberFormat="1" applyFont="1" applyBorder="1" applyAlignment="1">
      <alignment vertical="center"/>
      <protection/>
    </xf>
    <xf numFmtId="166" fontId="22" fillId="0" borderId="22" xfId="61" applyNumberFormat="1" applyFont="1" applyFill="1" applyBorder="1" applyAlignment="1">
      <alignment vertical="center" wrapText="1"/>
      <protection/>
    </xf>
    <xf numFmtId="164" fontId="22" fillId="16" borderId="22" xfId="61" applyFont="1" applyFill="1" applyBorder="1" applyAlignment="1">
      <alignment vertical="center" wrapText="1"/>
      <protection/>
    </xf>
    <xf numFmtId="164" fontId="30" fillId="0" borderId="22" xfId="61" applyFont="1" applyBorder="1" applyAlignment="1">
      <alignment horizontal="center" vertical="center" wrapText="1"/>
      <protection/>
    </xf>
    <xf numFmtId="164" fontId="18" fillId="0" borderId="29" xfId="61" applyFont="1" applyBorder="1" applyAlignment="1">
      <alignment vertical="center" wrapText="1"/>
      <protection/>
    </xf>
    <xf numFmtId="165" fontId="31" fillId="0" borderId="27" xfId="61" applyNumberFormat="1" applyFont="1" applyBorder="1" applyAlignment="1">
      <alignment vertical="center" wrapText="1"/>
      <protection/>
    </xf>
    <xf numFmtId="164" fontId="42" fillId="0" borderId="22" xfId="61" applyFont="1" applyBorder="1" applyAlignment="1">
      <alignment horizontal="center" vertical="center" wrapText="1"/>
      <protection/>
    </xf>
    <xf numFmtId="164" fontId="38" fillId="0" borderId="22" xfId="61" applyFont="1" applyBorder="1" applyAlignment="1">
      <alignment vertical="center"/>
      <protection/>
    </xf>
    <xf numFmtId="165" fontId="18" fillId="0" borderId="0" xfId="61" applyNumberFormat="1" applyFont="1" applyAlignment="1">
      <alignment vertical="center" wrapText="1"/>
      <protection/>
    </xf>
    <xf numFmtId="164" fontId="21" fillId="0" borderId="0" xfId="61" applyFont="1" applyBorder="1" applyAlignment="1">
      <alignment horizontal="center" vertical="center" wrapText="1"/>
      <protection/>
    </xf>
    <xf numFmtId="166" fontId="43" fillId="0" borderId="0" xfId="61" applyNumberFormat="1" applyFont="1" applyFill="1" applyBorder="1" applyAlignment="1">
      <alignment vertical="center" wrapText="1"/>
      <protection/>
    </xf>
    <xf numFmtId="166" fontId="43" fillId="0" borderId="0" xfId="61" applyNumberFormat="1" applyFont="1" applyBorder="1" applyAlignment="1">
      <alignment/>
      <protection/>
    </xf>
    <xf numFmtId="166" fontId="18" fillId="0" borderId="0" xfId="61" applyNumberFormat="1" applyFont="1" applyBorder="1" applyAlignment="1">
      <alignment/>
      <protection/>
    </xf>
    <xf numFmtId="165" fontId="18" fillId="0" borderId="0" xfId="61" applyNumberFormat="1" applyFont="1" applyBorder="1" applyAlignment="1">
      <alignment/>
      <protection/>
    </xf>
    <xf numFmtId="164" fontId="18" fillId="0" borderId="0" xfId="61" applyFont="1" applyBorder="1" applyAlignment="1">
      <alignment vertical="center"/>
      <protection/>
    </xf>
    <xf numFmtId="166" fontId="18" fillId="0" borderId="0" xfId="62" applyNumberFormat="1" applyFont="1" applyFill="1" applyBorder="1" applyAlignment="1">
      <alignment/>
      <protection/>
    </xf>
    <xf numFmtId="165" fontId="18" fillId="0" borderId="0" xfId="62" applyNumberFormat="1" applyFont="1" applyFill="1" applyBorder="1" applyAlignment="1">
      <alignment/>
      <protection/>
    </xf>
    <xf numFmtId="166" fontId="22" fillId="0" borderId="0" xfId="62" applyNumberFormat="1" applyFont="1" applyFill="1" applyBorder="1" applyAlignment="1">
      <alignment horizontal="center"/>
      <protection/>
    </xf>
    <xf numFmtId="171" fontId="18" fillId="0" borderId="0" xfId="62" applyNumberFormat="1" applyFont="1" applyFill="1" applyBorder="1" applyAlignment="1">
      <alignment/>
      <protection/>
    </xf>
    <xf numFmtId="164" fontId="18" fillId="0" borderId="0" xfId="62" applyFont="1">
      <alignment/>
      <protection/>
    </xf>
    <xf numFmtId="164" fontId="18" fillId="0" borderId="0" xfId="62" applyFont="1" applyFill="1" applyAlignment="1">
      <alignment horizontal="center"/>
      <protection/>
    </xf>
    <xf numFmtId="164" fontId="22" fillId="0" borderId="0" xfId="62" applyFont="1" applyAlignment="1">
      <alignment horizontal="center"/>
      <protection/>
    </xf>
    <xf numFmtId="166" fontId="18" fillId="0" borderId="0" xfId="62" applyNumberFormat="1" applyFont="1">
      <alignment/>
      <protection/>
    </xf>
    <xf numFmtId="171" fontId="18" fillId="0" borderId="0" xfId="62" applyNumberFormat="1" applyFont="1">
      <alignment/>
      <protection/>
    </xf>
    <xf numFmtId="165" fontId="18" fillId="0" borderId="0" xfId="62" applyNumberFormat="1" applyFont="1">
      <alignment/>
      <protection/>
    </xf>
    <xf numFmtId="164" fontId="22" fillId="0" borderId="0" xfId="61" applyFont="1" applyAlignment="1">
      <alignment horizontal="center"/>
      <protection/>
    </xf>
    <xf numFmtId="171" fontId="18" fillId="0" borderId="0" xfId="61" applyNumberFormat="1" applyFont="1">
      <alignment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Excel Built-in Normal 1" xfId="61"/>
    <cellStyle name="Excel Built-in Norm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420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00"/>
  <sheetViews>
    <sheetView tabSelected="1" workbookViewId="0" topLeftCell="A1">
      <selection activeCell="AL6" sqref="AL6"/>
    </sheetView>
  </sheetViews>
  <sheetFormatPr defaultColWidth="10.28125" defaultRowHeight="12.75"/>
  <cols>
    <col min="1" max="1" width="8.140625" style="1" customWidth="1"/>
    <col min="2" max="2" width="31.8515625" style="2" customWidth="1"/>
    <col min="3" max="3" width="7.140625" style="3" customWidth="1"/>
    <col min="4" max="4" width="7.28125" style="2" customWidth="1"/>
    <col min="5" max="5" width="6.28125" style="2" customWidth="1"/>
    <col min="6" max="6" width="5.57421875" style="2" customWidth="1"/>
    <col min="7" max="7" width="8.57421875" style="2" customWidth="1"/>
    <col min="8" max="8" width="10.28125" style="2" customWidth="1"/>
    <col min="9" max="9" width="10.00390625" style="4" customWidth="1"/>
    <col min="10" max="10" width="10.00390625" style="2" customWidth="1"/>
    <col min="11" max="11" width="11.28125" style="2" customWidth="1"/>
    <col min="12" max="12" width="0" style="4" hidden="1" customWidth="1"/>
    <col min="13" max="14" width="10.00390625" style="4" customWidth="1"/>
    <col min="15" max="17" width="10.00390625" style="5" customWidth="1"/>
    <col min="18" max="19" width="0" style="5" hidden="1" customWidth="1"/>
    <col min="20" max="20" width="0" style="6" hidden="1" customWidth="1"/>
    <col min="21" max="21" width="0" style="7" hidden="1" customWidth="1"/>
    <col min="22" max="22" width="0" style="8" hidden="1" customWidth="1"/>
    <col min="23" max="26" width="0" style="2" hidden="1" customWidth="1"/>
    <col min="27" max="29" width="10.00390625" style="2" customWidth="1"/>
    <col min="30" max="30" width="11.57421875" style="2" customWidth="1"/>
    <col min="31" max="31" width="10.00390625" style="2" customWidth="1"/>
    <col min="32" max="32" width="9.00390625" style="2" customWidth="1"/>
    <col min="33" max="36" width="0" style="2" hidden="1" customWidth="1"/>
    <col min="37" max="41" width="10.00390625" style="2" customWidth="1"/>
    <col min="42" max="195" width="10.140625" style="2" customWidth="1"/>
    <col min="196" max="249" width="10.140625" style="9" customWidth="1"/>
    <col min="250" max="16384" width="11.57421875" style="0" customWidth="1"/>
  </cols>
  <sheetData>
    <row r="1" spans="1:33" ht="28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2"/>
      <c r="T1" s="12"/>
      <c r="U1" s="13"/>
      <c r="V1" s="14"/>
      <c r="W1" s="14"/>
      <c r="X1" s="15"/>
      <c r="Y1" s="14"/>
      <c r="Z1" s="14"/>
      <c r="AA1" s="15"/>
      <c r="AB1" s="15"/>
      <c r="AC1" s="15"/>
      <c r="AD1" s="15"/>
      <c r="AE1" s="15"/>
      <c r="AF1" s="15"/>
      <c r="AG1" s="16"/>
    </row>
    <row r="2" spans="1:33" ht="19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S2" s="18"/>
      <c r="T2" s="18"/>
      <c r="U2" s="19"/>
      <c r="X2" s="20"/>
      <c r="AA2" s="20"/>
      <c r="AB2" s="20"/>
      <c r="AC2" s="20"/>
      <c r="AD2" s="20"/>
      <c r="AE2" s="20"/>
      <c r="AF2" s="21"/>
      <c r="AG2" s="22"/>
    </row>
    <row r="3" spans="1:33" ht="1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S3" s="24"/>
      <c r="T3" s="24"/>
      <c r="U3" s="25"/>
      <c r="V3" s="26"/>
      <c r="W3" s="26"/>
      <c r="X3" s="27"/>
      <c r="Y3" s="26"/>
      <c r="Z3" s="26"/>
      <c r="AA3" s="27"/>
      <c r="AB3" s="27"/>
      <c r="AC3" s="27"/>
      <c r="AD3" s="27"/>
      <c r="AE3" s="27"/>
      <c r="AF3" s="27"/>
      <c r="AG3" s="28"/>
    </row>
    <row r="4" spans="1:35" s="44" customFormat="1" ht="66" customHeight="1">
      <c r="A4" s="29" t="s">
        <v>3</v>
      </c>
      <c r="B4" s="30" t="s">
        <v>4</v>
      </c>
      <c r="C4" s="31" t="s">
        <v>5</v>
      </c>
      <c r="D4" s="32" t="s">
        <v>6</v>
      </c>
      <c r="E4" s="32" t="s">
        <v>7</v>
      </c>
      <c r="F4" s="32" t="s">
        <v>8</v>
      </c>
      <c r="G4" s="30" t="s">
        <v>9</v>
      </c>
      <c r="H4" s="33" t="s">
        <v>10</v>
      </c>
      <c r="I4" s="34" t="s">
        <v>11</v>
      </c>
      <c r="J4" s="32" t="s">
        <v>12</v>
      </c>
      <c r="K4" s="32" t="s">
        <v>13</v>
      </c>
      <c r="L4" s="35" t="s">
        <v>14</v>
      </c>
      <c r="M4" s="35" t="s">
        <v>15</v>
      </c>
      <c r="N4" s="35" t="s">
        <v>16</v>
      </c>
      <c r="O4" s="36" t="s">
        <v>17</v>
      </c>
      <c r="P4" s="37" t="s">
        <v>18</v>
      </c>
      <c r="Q4" s="37" t="s">
        <v>19</v>
      </c>
      <c r="R4" s="38" t="s">
        <v>20</v>
      </c>
      <c r="S4" s="38" t="s">
        <v>21</v>
      </c>
      <c r="T4" s="39" t="s">
        <v>22</v>
      </c>
      <c r="U4" s="40" t="s">
        <v>23</v>
      </c>
      <c r="V4" s="41" t="s">
        <v>24</v>
      </c>
      <c r="W4" s="41" t="s">
        <v>25</v>
      </c>
      <c r="X4" s="42" t="s">
        <v>26</v>
      </c>
      <c r="Y4" s="42" t="s">
        <v>27</v>
      </c>
      <c r="Z4" s="42" t="s">
        <v>28</v>
      </c>
      <c r="AA4" s="42" t="s">
        <v>29</v>
      </c>
      <c r="AB4" s="42" t="s">
        <v>30</v>
      </c>
      <c r="AC4" s="42" t="s">
        <v>31</v>
      </c>
      <c r="AD4" s="42" t="s">
        <v>32</v>
      </c>
      <c r="AE4" s="42" t="s">
        <v>33</v>
      </c>
      <c r="AF4" s="42" t="s">
        <v>34</v>
      </c>
      <c r="AG4" s="42" t="s">
        <v>35</v>
      </c>
      <c r="AH4" s="43" t="s">
        <v>36</v>
      </c>
      <c r="AI4" s="41" t="s">
        <v>37</v>
      </c>
    </row>
    <row r="5" spans="1:35" s="52" customFormat="1" ht="15" customHeight="1">
      <c r="A5" s="45">
        <f>$Q$5</f>
        <v>167</v>
      </c>
      <c r="B5" s="46" t="s">
        <v>38</v>
      </c>
      <c r="C5" s="47"/>
      <c r="D5" s="45">
        <f>S5-(COUNTIF(D7:D173,"ITA"))</f>
        <v>4</v>
      </c>
      <c r="E5" s="45">
        <f>COUNTIF(E7:E173,"F")</f>
        <v>4</v>
      </c>
      <c r="F5" s="45">
        <f>S5-(COUNTIF(F7:F173,""))</f>
        <v>74</v>
      </c>
      <c r="G5" s="48">
        <f>(2021-(AVERAGE(G7:G173)))</f>
        <v>62.300613496932556</v>
      </c>
      <c r="H5" s="49">
        <v>70</v>
      </c>
      <c r="I5" s="49">
        <v>35</v>
      </c>
      <c r="J5" s="50">
        <v>57</v>
      </c>
      <c r="K5" s="50">
        <v>54</v>
      </c>
      <c r="L5" s="51"/>
      <c r="M5" s="51">
        <v>51</v>
      </c>
      <c r="N5" s="45"/>
      <c r="O5" s="52">
        <f>COUNTIF(AI7:AI373,"&gt;0")</f>
        <v>97</v>
      </c>
      <c r="P5" s="52">
        <f>COUNTIF(P7:P373,"&gt;0")</f>
        <v>127</v>
      </c>
      <c r="Q5" s="45">
        <f>COUNTIF(Q7:Q173,"&gt;0")</f>
        <v>167</v>
      </c>
      <c r="R5" s="45"/>
      <c r="S5" s="45">
        <f>COUNTIF(S7:S173,"&gt;0")</f>
        <v>167</v>
      </c>
      <c r="T5" s="53"/>
      <c r="U5" s="54"/>
      <c r="V5" s="55"/>
      <c r="W5" s="56"/>
      <c r="X5" s="56">
        <v>36</v>
      </c>
      <c r="Y5" s="57"/>
      <c r="Z5" s="58">
        <v>0.5</v>
      </c>
      <c r="AA5" s="57">
        <v>47</v>
      </c>
      <c r="AB5" s="57">
        <v>20</v>
      </c>
      <c r="AC5" s="57">
        <v>41</v>
      </c>
      <c r="AD5" s="59" t="s">
        <v>39</v>
      </c>
      <c r="AE5" s="57">
        <v>20</v>
      </c>
      <c r="AF5" s="57">
        <v>6</v>
      </c>
      <c r="AG5" s="57">
        <v>12</v>
      </c>
      <c r="AH5" s="60"/>
      <c r="AI5" s="58">
        <v>0.5</v>
      </c>
    </row>
    <row r="6" spans="1:35" s="62" customFormat="1" ht="11.25" customHeight="1">
      <c r="A6" s="61">
        <v>0</v>
      </c>
      <c r="C6" s="63"/>
      <c r="D6" s="64">
        <f>D5/$S5</f>
        <v>0.023952095808383235</v>
      </c>
      <c r="E6" s="64">
        <f>E5/$S5</f>
        <v>0.023952095808383235</v>
      </c>
      <c r="F6" s="64">
        <f>F5/$S5</f>
        <v>0.4431137724550898</v>
      </c>
      <c r="G6" s="64"/>
      <c r="H6" s="65">
        <v>1</v>
      </c>
      <c r="I6" s="65">
        <v>1</v>
      </c>
      <c r="J6" s="65">
        <v>1.5</v>
      </c>
      <c r="K6" s="65">
        <v>1</v>
      </c>
      <c r="L6" s="65"/>
      <c r="M6" s="65">
        <v>0.5</v>
      </c>
      <c r="N6" s="65">
        <v>0.5</v>
      </c>
      <c r="O6" s="65">
        <v>0.5</v>
      </c>
      <c r="P6" s="66"/>
      <c r="T6" s="67"/>
      <c r="U6" s="68"/>
      <c r="V6" s="69"/>
      <c r="W6" s="70"/>
      <c r="X6" s="56">
        <v>27</v>
      </c>
      <c r="Y6" s="71"/>
      <c r="Z6" s="72"/>
      <c r="AA6" s="57">
        <v>25</v>
      </c>
      <c r="AB6" s="57">
        <v>20</v>
      </c>
      <c r="AC6" s="57">
        <v>24</v>
      </c>
      <c r="AD6" s="59" t="s">
        <v>40</v>
      </c>
      <c r="AE6" s="57">
        <v>13</v>
      </c>
      <c r="AF6" s="57">
        <v>5</v>
      </c>
      <c r="AG6" s="57">
        <v>8</v>
      </c>
      <c r="AH6" s="73"/>
      <c r="AI6" s="72"/>
    </row>
    <row r="7" spans="1:46" s="94" customFormat="1" ht="15.75" customHeight="1">
      <c r="A7" s="74">
        <f>A6+1</f>
        <v>1</v>
      </c>
      <c r="B7" s="75" t="s">
        <v>41</v>
      </c>
      <c r="C7" s="42" t="s">
        <v>42</v>
      </c>
      <c r="D7" s="76" t="s">
        <v>43</v>
      </c>
      <c r="E7" s="76" t="s">
        <v>44</v>
      </c>
      <c r="F7" s="77">
        <f>IF(G7&lt;1942,"L",IF(G7&lt;1947,"SM",IF(G7&lt;1957,"M",IF(G7&gt;2002,"J",""))))</f>
      </c>
      <c r="G7" s="76">
        <v>1957</v>
      </c>
      <c r="H7" s="78">
        <f>IF(V7&lt;&gt;"",H$5-V7+1,"")</f>
        <v>65</v>
      </c>
      <c r="I7" s="78">
        <v>32</v>
      </c>
      <c r="J7" s="79">
        <f>IF(W7&lt;&gt;"",(J$5-W7+1)*1.5,"")</f>
        <v>84</v>
      </c>
      <c r="K7" s="80">
        <v>54</v>
      </c>
      <c r="L7" s="81">
        <f>Y7</f>
        <v>34</v>
      </c>
      <c r="M7" s="82">
        <f>Z7</f>
        <v>17</v>
      </c>
      <c r="N7" s="83">
        <f>AH7</f>
        <v>0</v>
      </c>
      <c r="O7" s="83">
        <f>AI7</f>
        <v>0</v>
      </c>
      <c r="P7" s="82">
        <f>SUM(H7:K7)</f>
        <v>235</v>
      </c>
      <c r="Q7" s="84">
        <f>SUM(H7:K7)+MAX(M7,O7)</f>
        <v>252</v>
      </c>
      <c r="R7" s="85">
        <f>Q7+MAX(T7,U7)</f>
        <v>255</v>
      </c>
      <c r="S7" s="84">
        <f>SUM($H7:$K7)+MAX(M7,O7)</f>
        <v>252</v>
      </c>
      <c r="T7" s="86">
        <f>IF(L7&gt;0,3,0)</f>
        <v>3</v>
      </c>
      <c r="U7" s="86">
        <f>IF(P7&gt;0,3,0)</f>
        <v>3</v>
      </c>
      <c r="V7" s="87">
        <v>6</v>
      </c>
      <c r="W7" s="87">
        <v>2</v>
      </c>
      <c r="X7" s="88">
        <v>3</v>
      </c>
      <c r="Y7" s="80">
        <f>IF(X7&gt;0,X$5-X7+1,0)</f>
        <v>34</v>
      </c>
      <c r="Z7" s="89">
        <f>Y7*Z$5</f>
        <v>17</v>
      </c>
      <c r="AA7" s="90"/>
      <c r="AB7" s="91"/>
      <c r="AC7" s="80"/>
      <c r="AD7" s="92"/>
      <c r="AE7" s="80"/>
      <c r="AF7" s="80"/>
      <c r="AG7" s="80"/>
      <c r="AH7" s="93">
        <f>MAX(AA7:AG7)</f>
        <v>0</v>
      </c>
      <c r="AI7" s="89">
        <f>AH7*AI$5</f>
        <v>0</v>
      </c>
      <c r="AP7" s="95"/>
      <c r="AT7" s="2"/>
    </row>
    <row r="8" spans="1:46" s="94" customFormat="1" ht="15.75" customHeight="1">
      <c r="A8" s="74">
        <f>A7+1</f>
        <v>2</v>
      </c>
      <c r="B8" s="75" t="s">
        <v>45</v>
      </c>
      <c r="C8" s="42" t="s">
        <v>46</v>
      </c>
      <c r="D8" s="76" t="s">
        <v>43</v>
      </c>
      <c r="E8" s="76" t="s">
        <v>44</v>
      </c>
      <c r="F8" s="77">
        <f>IF(G8&lt;1942,"L",IF(G8&lt;1947,"SM",IF(G8&lt;1957,"M",IF(G8&gt;2002,"J",""))))</f>
      </c>
      <c r="G8" s="76">
        <v>1969</v>
      </c>
      <c r="H8" s="78">
        <f>IF(V8&lt;&gt;"",H$5-V8+1,"")</f>
        <v>67</v>
      </c>
      <c r="I8" s="78">
        <v>35</v>
      </c>
      <c r="J8" s="79">
        <f>IF(W8&lt;&gt;"",(J$5-W8+1)*1.5,"")</f>
        <v>76.5</v>
      </c>
      <c r="K8" s="80">
        <v>47</v>
      </c>
      <c r="L8" s="81">
        <f>Y8</f>
        <v>36</v>
      </c>
      <c r="M8" s="82">
        <f>Z8</f>
        <v>18</v>
      </c>
      <c r="N8" s="83">
        <f>AH8</f>
        <v>0</v>
      </c>
      <c r="O8" s="83">
        <f>AI8</f>
        <v>0</v>
      </c>
      <c r="P8" s="82">
        <f>SUM(H8:K8)</f>
        <v>225.5</v>
      </c>
      <c r="Q8" s="84">
        <f>SUM(H8:K8)+MAX(M8,O8)</f>
        <v>243.5</v>
      </c>
      <c r="R8" s="85">
        <f>Q8+MAX(T8,U8)</f>
        <v>246.5</v>
      </c>
      <c r="S8" s="84">
        <f>SUM($H8:$K8)+MAX(M8,O8)</f>
        <v>243.5</v>
      </c>
      <c r="T8" s="86">
        <f>IF(L8&gt;0,3,0)</f>
        <v>3</v>
      </c>
      <c r="U8" s="86">
        <f>IF(P8&gt;0,3,0)</f>
        <v>3</v>
      </c>
      <c r="V8" s="87">
        <v>4</v>
      </c>
      <c r="W8" s="87">
        <v>7</v>
      </c>
      <c r="X8" s="88">
        <v>1</v>
      </c>
      <c r="Y8" s="80">
        <f>IF(X8&gt;0,X$5-X8+1,0)</f>
        <v>36</v>
      </c>
      <c r="Z8" s="89">
        <f>Y8*Z$5</f>
        <v>18</v>
      </c>
      <c r="AA8" s="90"/>
      <c r="AB8" s="80"/>
      <c r="AC8" s="80"/>
      <c r="AD8" s="92"/>
      <c r="AE8" s="80"/>
      <c r="AF8" s="80"/>
      <c r="AG8" s="80"/>
      <c r="AH8" s="93">
        <f>MAX(AA8:AG8)</f>
        <v>0</v>
      </c>
      <c r="AI8" s="89">
        <f>AH8*AI$5</f>
        <v>0</v>
      </c>
      <c r="AK8" s="2"/>
      <c r="AT8" s="96"/>
    </row>
    <row r="9" spans="1:41" s="94" customFormat="1" ht="15.75" customHeight="1">
      <c r="A9" s="74">
        <f>A8+1</f>
        <v>3</v>
      </c>
      <c r="B9" s="97" t="s">
        <v>47</v>
      </c>
      <c r="C9" s="42" t="s">
        <v>42</v>
      </c>
      <c r="D9" s="76" t="s">
        <v>43</v>
      </c>
      <c r="E9" s="76" t="s">
        <v>44</v>
      </c>
      <c r="F9" s="77">
        <f>IF(G9&lt;1942,"L",IF(G9&lt;1947,"SM",IF(G9&lt;1957,"M",IF(G9&gt;2002,"J",""))))</f>
      </c>
      <c r="G9" s="76">
        <v>1973</v>
      </c>
      <c r="H9" s="78">
        <f>IF(V9&lt;&gt;"",H$5-V9+1,"")</f>
        <v>70</v>
      </c>
      <c r="I9" s="78"/>
      <c r="J9" s="79">
        <f>IF(W9&lt;&gt;"",(J$5-W9+1)*1.5,"")</f>
        <v>85.5</v>
      </c>
      <c r="K9" s="87">
        <v>43</v>
      </c>
      <c r="L9" s="81">
        <f>Y9</f>
        <v>0</v>
      </c>
      <c r="M9" s="82">
        <f>Z9</f>
        <v>0</v>
      </c>
      <c r="N9" s="83">
        <f>AH9</f>
        <v>32</v>
      </c>
      <c r="O9" s="83">
        <f>AI9</f>
        <v>16</v>
      </c>
      <c r="P9" s="82">
        <f>SUM(H9:K9)</f>
        <v>198.5</v>
      </c>
      <c r="Q9" s="84">
        <f>SUM(H9:K9)+MAX(M9,O9)</f>
        <v>214.5</v>
      </c>
      <c r="R9" s="85">
        <f>Q9+MAX(T9,U9)</f>
        <v>217.5</v>
      </c>
      <c r="S9" s="84">
        <f>SUM($H9:$K9)+MAX(M9,O9)</f>
        <v>214.5</v>
      </c>
      <c r="T9" s="86">
        <f>IF(L9&gt;0,3,0)</f>
        <v>0</v>
      </c>
      <c r="U9" s="86">
        <f>IF(P9&gt;0,3,0)</f>
        <v>3</v>
      </c>
      <c r="V9" s="87">
        <v>1</v>
      </c>
      <c r="W9" s="87">
        <v>1</v>
      </c>
      <c r="X9" s="88">
        <v>0</v>
      </c>
      <c r="Y9" s="80"/>
      <c r="Z9" s="89"/>
      <c r="AA9" s="80">
        <v>32</v>
      </c>
      <c r="AB9" s="87"/>
      <c r="AC9" s="80"/>
      <c r="AD9" s="80"/>
      <c r="AE9" s="80"/>
      <c r="AF9" s="80"/>
      <c r="AG9" s="80"/>
      <c r="AH9" s="93">
        <f>MAX(AA9:AG9)</f>
        <v>32</v>
      </c>
      <c r="AI9" s="89">
        <f>AH9*AI$5</f>
        <v>16</v>
      </c>
      <c r="AN9" s="2"/>
      <c r="AO9" s="2"/>
    </row>
    <row r="10" spans="1:52" s="94" customFormat="1" ht="15.75" customHeight="1">
      <c r="A10" s="74">
        <f>A9+1</f>
        <v>4</v>
      </c>
      <c r="B10" s="75" t="s">
        <v>48</v>
      </c>
      <c r="C10" s="42" t="s">
        <v>49</v>
      </c>
      <c r="D10" s="76" t="s">
        <v>43</v>
      </c>
      <c r="E10" s="76" t="s">
        <v>44</v>
      </c>
      <c r="F10" s="77">
        <f>IF(G10&lt;1942,"L",IF(G10&lt;1947,"SM",IF(G10&lt;1957,"M",IF(G10&gt;2002,"J",""))))</f>
      </c>
      <c r="G10" s="76">
        <v>1958</v>
      </c>
      <c r="H10" s="78">
        <f>IF(V10&lt;&gt;"",H$5-V10+1,"")</f>
        <v>60</v>
      </c>
      <c r="I10" s="78">
        <v>26</v>
      </c>
      <c r="J10" s="79">
        <f>IF(W10&lt;&gt;"",(J$5-W10+1)*1.5,"")</f>
        <v>81</v>
      </c>
      <c r="K10" s="98">
        <v>33</v>
      </c>
      <c r="L10" s="81">
        <f>Y10</f>
        <v>0</v>
      </c>
      <c r="M10" s="82">
        <f>Z10</f>
        <v>0</v>
      </c>
      <c r="N10" s="83">
        <f>AH10</f>
        <v>19</v>
      </c>
      <c r="O10" s="83">
        <f>AI10</f>
        <v>9.5</v>
      </c>
      <c r="P10" s="82">
        <f>SUM(H10:K10)</f>
        <v>200</v>
      </c>
      <c r="Q10" s="84">
        <f>SUM(H10:K10)+MAX(M10,O10)</f>
        <v>209.5</v>
      </c>
      <c r="R10" s="85">
        <f>Q10+MAX(T10,U10)</f>
        <v>212.5</v>
      </c>
      <c r="S10" s="84">
        <f>SUM($H10:$K10)+MAX(M10,O10)</f>
        <v>209.5</v>
      </c>
      <c r="T10" s="86">
        <f>IF(L10&gt;0,3,0)</f>
        <v>0</v>
      </c>
      <c r="U10" s="86">
        <f>IF(P10&gt;0,3,0)</f>
        <v>3</v>
      </c>
      <c r="V10" s="87">
        <v>11</v>
      </c>
      <c r="W10" s="87">
        <v>4</v>
      </c>
      <c r="X10" s="88">
        <v>0</v>
      </c>
      <c r="Y10" s="80"/>
      <c r="Z10" s="89"/>
      <c r="AA10" s="80"/>
      <c r="AB10" s="98">
        <v>19</v>
      </c>
      <c r="AC10" s="80"/>
      <c r="AD10" s="99"/>
      <c r="AE10" s="80"/>
      <c r="AF10" s="80"/>
      <c r="AG10" s="80"/>
      <c r="AH10" s="93">
        <f>MAX(AA10:AG10)</f>
        <v>19</v>
      </c>
      <c r="AI10" s="89">
        <f>AH10*AI$5</f>
        <v>9.5</v>
      </c>
      <c r="AR10" s="96"/>
      <c r="AS10" s="96"/>
      <c r="AX10" s="2"/>
      <c r="AY10" s="2"/>
      <c r="AZ10" s="2"/>
    </row>
    <row r="11" spans="1:49" s="94" customFormat="1" ht="15.75" customHeight="1">
      <c r="A11" s="74">
        <f>A10+1</f>
        <v>5</v>
      </c>
      <c r="B11" s="97" t="s">
        <v>50</v>
      </c>
      <c r="C11" s="42" t="s">
        <v>46</v>
      </c>
      <c r="D11" s="76" t="s">
        <v>43</v>
      </c>
      <c r="E11" s="76" t="s">
        <v>44</v>
      </c>
      <c r="F11" s="77">
        <f>IF(G11&lt;1942,"L",IF(G11&lt;1947,"SM",IF(G11&lt;1957,"M",IF(G11&gt;2002,"J",""))))</f>
      </c>
      <c r="G11" s="76">
        <v>1957</v>
      </c>
      <c r="H11" s="78">
        <f>IF(V11&lt;&gt;"",H$5-V11+1,"")</f>
        <v>54</v>
      </c>
      <c r="I11" s="78">
        <v>23</v>
      </c>
      <c r="J11" s="79">
        <f>IF(W11&lt;&gt;"",(J$5-W11+1)*1.5,"")</f>
        <v>70.5</v>
      </c>
      <c r="K11" s="87">
        <v>41</v>
      </c>
      <c r="L11" s="81">
        <f>Y11</f>
        <v>33</v>
      </c>
      <c r="M11" s="82">
        <f>Z11</f>
        <v>16.5</v>
      </c>
      <c r="N11" s="83">
        <f>AH11</f>
        <v>0</v>
      </c>
      <c r="O11" s="83">
        <f>AI11</f>
        <v>0</v>
      </c>
      <c r="P11" s="82">
        <f>SUM(H11:K11)</f>
        <v>188.5</v>
      </c>
      <c r="Q11" s="84">
        <f>SUM(H11:K11)+MAX(M11,O11)</f>
        <v>205</v>
      </c>
      <c r="R11" s="85">
        <f>Q11+MAX(T11,U11)</f>
        <v>208</v>
      </c>
      <c r="S11" s="84">
        <f>SUM($H11:$K11)+MAX(M11,O11)</f>
        <v>205</v>
      </c>
      <c r="T11" s="86">
        <f>IF(L11&gt;0,3,0)</f>
        <v>3</v>
      </c>
      <c r="U11" s="86">
        <f>IF(P11&gt;0,3,0)</f>
        <v>3</v>
      </c>
      <c r="V11" s="87">
        <v>17</v>
      </c>
      <c r="W11" s="87">
        <v>11</v>
      </c>
      <c r="X11" s="88">
        <v>4</v>
      </c>
      <c r="Y11" s="90">
        <f>IF(X11&gt;0,X$5-X11+1,0)</f>
        <v>33</v>
      </c>
      <c r="Z11" s="89">
        <f>Y11*Z$5</f>
        <v>16.5</v>
      </c>
      <c r="AA11" s="80"/>
      <c r="AB11" s="87"/>
      <c r="AC11" s="80"/>
      <c r="AD11" s="80"/>
      <c r="AE11" s="80"/>
      <c r="AF11" s="80"/>
      <c r="AG11" s="80"/>
      <c r="AH11" s="93">
        <f>MAX(AA11:AG11)</f>
        <v>0</v>
      </c>
      <c r="AI11" s="89">
        <f>AH11*AI$5</f>
        <v>0</v>
      </c>
      <c r="AU11" s="2"/>
      <c r="AV11" s="2"/>
      <c r="AW11" s="2"/>
    </row>
    <row r="12" spans="1:35" s="94" customFormat="1" ht="15.75" customHeight="1">
      <c r="A12" s="74">
        <f>A11+1</f>
        <v>6</v>
      </c>
      <c r="B12" s="97" t="s">
        <v>51</v>
      </c>
      <c r="C12" s="42" t="s">
        <v>52</v>
      </c>
      <c r="D12" s="76" t="s">
        <v>43</v>
      </c>
      <c r="E12" s="76" t="s">
        <v>44</v>
      </c>
      <c r="F12" s="77">
        <f>IF(G12&lt;1942,"L",IF(G12&lt;1947,"SM",IF(G12&lt;1957,"M",IF(G12&gt;2002,"J",""))))</f>
      </c>
      <c r="G12" s="76">
        <v>1963</v>
      </c>
      <c r="H12" s="78">
        <f>IF(V12&lt;&gt;"",H$5-V12+1,"")</f>
        <v>69</v>
      </c>
      <c r="I12" s="78"/>
      <c r="J12" s="79">
        <f>IF(W12&lt;&gt;"",(J$5-W12+1)*1.5,"")</f>
        <v>82.5</v>
      </c>
      <c r="K12" s="87">
        <v>53</v>
      </c>
      <c r="L12" s="81">
        <f>Y12</f>
        <v>0</v>
      </c>
      <c r="M12" s="82">
        <f>Z12</f>
        <v>0</v>
      </c>
      <c r="N12" s="83">
        <f>AH12</f>
        <v>0</v>
      </c>
      <c r="O12" s="83">
        <f>AI12</f>
        <v>0</v>
      </c>
      <c r="P12" s="82">
        <f>SUM(H12:K12)</f>
        <v>204.5</v>
      </c>
      <c r="Q12" s="84">
        <f>SUM(H12:K12)+MAX(M12,O12)</f>
        <v>204.5</v>
      </c>
      <c r="R12" s="85">
        <f>Q12+MAX(T12,U12)</f>
        <v>207.5</v>
      </c>
      <c r="S12" s="84">
        <f>SUM($H12:$K12)+MAX(M12,O12)</f>
        <v>204.5</v>
      </c>
      <c r="T12" s="86">
        <f>IF(L12&gt;0,3,0)</f>
        <v>0</v>
      </c>
      <c r="U12" s="86">
        <f>IF(P12&gt;0,3,0)</f>
        <v>3</v>
      </c>
      <c r="V12" s="87">
        <v>2</v>
      </c>
      <c r="W12" s="87">
        <v>3</v>
      </c>
      <c r="X12" s="88">
        <v>0</v>
      </c>
      <c r="Y12" s="80"/>
      <c r="Z12" s="89"/>
      <c r="AA12" s="80"/>
      <c r="AB12" s="87"/>
      <c r="AC12" s="80"/>
      <c r="AD12" s="80"/>
      <c r="AE12" s="80"/>
      <c r="AF12" s="80"/>
      <c r="AG12" s="80"/>
      <c r="AH12" s="93">
        <f>MAX(AA12:AG12)</f>
        <v>0</v>
      </c>
      <c r="AI12" s="89">
        <f>AH12*AI$5</f>
        <v>0</v>
      </c>
    </row>
    <row r="13" spans="1:49" ht="15.75" customHeight="1">
      <c r="A13" s="74">
        <f>A12+1</f>
        <v>7</v>
      </c>
      <c r="B13" s="97" t="s">
        <v>53</v>
      </c>
      <c r="C13" s="42" t="s">
        <v>42</v>
      </c>
      <c r="D13" s="76" t="s">
        <v>43</v>
      </c>
      <c r="E13" s="76" t="s">
        <v>44</v>
      </c>
      <c r="F13" s="77" t="str">
        <f>IF(G13&lt;1942,"L",IF(G13&lt;1947,"SM",IF(G13&lt;1957,"M",IF(G13&gt;2002,"J",""))))</f>
        <v>M</v>
      </c>
      <c r="G13" s="76">
        <v>1949</v>
      </c>
      <c r="H13" s="78">
        <f>IF(V13&lt;&gt;"",H$5-V13+1,"")</f>
        <v>63</v>
      </c>
      <c r="I13" s="78">
        <v>31</v>
      </c>
      <c r="J13" s="79">
        <f>IF(W13&lt;&gt;"",(J$5-W13+1)*1.5,"")</f>
        <v>75</v>
      </c>
      <c r="K13" s="87"/>
      <c r="L13" s="81">
        <f>Y13</f>
        <v>2</v>
      </c>
      <c r="M13" s="82">
        <f>Z13</f>
        <v>1</v>
      </c>
      <c r="N13" s="83">
        <f>AH13</f>
        <v>42</v>
      </c>
      <c r="O13" s="83">
        <f>AI13</f>
        <v>21</v>
      </c>
      <c r="P13" s="82">
        <f>SUM(H13:K13)</f>
        <v>169</v>
      </c>
      <c r="Q13" s="84">
        <f>SUM(H13:K13)+MAX(M13,O13)</f>
        <v>190</v>
      </c>
      <c r="R13" s="85">
        <f>Q13+MAX(T13,U13)</f>
        <v>193</v>
      </c>
      <c r="S13" s="84">
        <f>SUM($H13:$K13)+MAX(M13,O13)</f>
        <v>190</v>
      </c>
      <c r="T13" s="86">
        <f>IF(L13&gt;0,3,0)</f>
        <v>3</v>
      </c>
      <c r="U13" s="86">
        <f>IF(P13&gt;0,3,0)</f>
        <v>3</v>
      </c>
      <c r="V13" s="87">
        <v>8</v>
      </c>
      <c r="W13" s="87">
        <v>8</v>
      </c>
      <c r="X13" s="88">
        <v>35</v>
      </c>
      <c r="Y13" s="80">
        <f>IF(X13&gt;0,X$5-X13+1,0)</f>
        <v>2</v>
      </c>
      <c r="Z13" s="89">
        <f>Y13*Z$5</f>
        <v>1</v>
      </c>
      <c r="AA13" s="90">
        <v>42</v>
      </c>
      <c r="AB13" s="87"/>
      <c r="AC13" s="80"/>
      <c r="AD13" s="80"/>
      <c r="AE13" s="80"/>
      <c r="AF13" s="80"/>
      <c r="AG13" s="80"/>
      <c r="AH13" s="93">
        <f>MAX(AA13:AG13)</f>
        <v>42</v>
      </c>
      <c r="AI13" s="89">
        <f>AH13*AI$5</f>
        <v>21</v>
      </c>
      <c r="AJ13" s="94"/>
      <c r="AK13" s="94"/>
      <c r="AL13" s="96"/>
      <c r="AM13" s="94"/>
      <c r="AN13" s="94"/>
      <c r="AO13" s="94"/>
      <c r="AP13" s="94"/>
      <c r="AQ13" s="94"/>
      <c r="AR13" s="94"/>
      <c r="AS13" s="94"/>
      <c r="AT13" s="94"/>
      <c r="AU13" s="96"/>
      <c r="AV13" s="96"/>
      <c r="AW13" s="96"/>
    </row>
    <row r="14" spans="1:52" s="94" customFormat="1" ht="15.75" customHeight="1">
      <c r="A14" s="74">
        <f>A13+1</f>
        <v>8</v>
      </c>
      <c r="B14" s="97" t="s">
        <v>54</v>
      </c>
      <c r="C14" s="42" t="s">
        <v>46</v>
      </c>
      <c r="D14" s="76" t="s">
        <v>43</v>
      </c>
      <c r="E14" s="76" t="s">
        <v>44</v>
      </c>
      <c r="F14" s="77">
        <f>IF(G14&lt;1942,"L",IF(G14&lt;1947,"SM",IF(G14&lt;1957,"M",IF(G14&gt;2002,"J",""))))</f>
      </c>
      <c r="G14" s="76">
        <v>1967</v>
      </c>
      <c r="H14" s="78">
        <f>IF(V14&lt;&gt;"",H$5-V14+1,"")</f>
        <v>59</v>
      </c>
      <c r="I14" s="78">
        <v>27</v>
      </c>
      <c r="J14" s="79">
        <f>IF(W14&lt;&gt;"",(J$5-W14+1)*1.5,"")</f>
        <v>58.5</v>
      </c>
      <c r="K14" s="87">
        <v>42</v>
      </c>
      <c r="L14" s="81">
        <f>Y14</f>
        <v>0</v>
      </c>
      <c r="M14" s="82">
        <f>Z14</f>
        <v>0</v>
      </c>
      <c r="N14" s="83">
        <f>AH14</f>
        <v>0</v>
      </c>
      <c r="O14" s="83">
        <f>AI14</f>
        <v>0</v>
      </c>
      <c r="P14" s="82">
        <f>SUM(H14:K14)</f>
        <v>186.5</v>
      </c>
      <c r="Q14" s="84">
        <f>SUM(H14:K14)+MAX(M14,O14)</f>
        <v>186.5</v>
      </c>
      <c r="R14" s="85">
        <f>Q14+MAX(T14,U14)</f>
        <v>189.5</v>
      </c>
      <c r="S14" s="84">
        <f>SUM($H14:$K14)+MAX(M14,O14)</f>
        <v>186.5</v>
      </c>
      <c r="T14" s="86">
        <f>IF(L14&gt;0,3,0)</f>
        <v>0</v>
      </c>
      <c r="U14" s="86">
        <f>IF(P14&gt;0,3,0)</f>
        <v>3</v>
      </c>
      <c r="V14" s="87">
        <v>12</v>
      </c>
      <c r="W14" s="87">
        <v>19</v>
      </c>
      <c r="X14" s="88">
        <v>0</v>
      </c>
      <c r="Y14" s="80"/>
      <c r="Z14" s="89"/>
      <c r="AA14" s="80"/>
      <c r="AB14" s="100"/>
      <c r="AC14" s="80"/>
      <c r="AD14" s="80"/>
      <c r="AE14" s="80"/>
      <c r="AF14" s="80"/>
      <c r="AG14" s="80"/>
      <c r="AH14" s="93">
        <f>MAX(AA14:AG14)</f>
        <v>0</v>
      </c>
      <c r="AI14" s="89">
        <f>AH14*AI$5</f>
        <v>0</v>
      </c>
      <c r="AX14" s="2"/>
      <c r="AY14" s="2"/>
      <c r="AZ14" s="2"/>
    </row>
    <row r="15" spans="1:52" s="95" customFormat="1" ht="15.75" customHeight="1">
      <c r="A15" s="74">
        <f>A14+1</f>
        <v>9</v>
      </c>
      <c r="B15" s="75" t="s">
        <v>55</v>
      </c>
      <c r="C15" s="42" t="s">
        <v>52</v>
      </c>
      <c r="D15" s="76" t="s">
        <v>43</v>
      </c>
      <c r="E15" s="76" t="s">
        <v>44</v>
      </c>
      <c r="F15" s="77">
        <f>IF(G15&lt;1942,"L",IF(G15&lt;1947,"SM",IF(G15&lt;1957,"M",IF(G15&gt;2002,"J",""))))</f>
      </c>
      <c r="G15" s="76">
        <v>1983</v>
      </c>
      <c r="H15" s="78">
        <f>IF(V15&lt;&gt;"",H$5-V15+1,"")</f>
        <v>64</v>
      </c>
      <c r="I15" s="78"/>
      <c r="J15" s="79">
        <f>IF(W15&lt;&gt;"",(J$5-W15+1)*1.5,"")</f>
        <v>69</v>
      </c>
      <c r="K15" s="87">
        <v>48</v>
      </c>
      <c r="L15" s="81">
        <f>Y15</f>
        <v>0</v>
      </c>
      <c r="M15" s="82">
        <f>Z15</f>
        <v>0</v>
      </c>
      <c r="N15" s="83">
        <f>AH15</f>
        <v>0</v>
      </c>
      <c r="O15" s="83">
        <f>AI15</f>
        <v>0</v>
      </c>
      <c r="P15" s="82">
        <f>SUM(H15:K15)</f>
        <v>181</v>
      </c>
      <c r="Q15" s="84">
        <f>SUM(H15:K15)+MAX(M15,O15)</f>
        <v>181</v>
      </c>
      <c r="R15" s="85">
        <f>Q15+MAX(T15,U15)</f>
        <v>184</v>
      </c>
      <c r="S15" s="84">
        <f>SUM($H15:$K15)+MAX(M15,O15)</f>
        <v>181</v>
      </c>
      <c r="T15" s="86">
        <f>IF(L15&gt;0,3,0)</f>
        <v>0</v>
      </c>
      <c r="U15" s="86">
        <f>IF(P15&gt;0,3,0)</f>
        <v>3</v>
      </c>
      <c r="V15" s="87">
        <v>7</v>
      </c>
      <c r="W15" s="87">
        <v>12</v>
      </c>
      <c r="X15" s="88">
        <v>0</v>
      </c>
      <c r="Y15" s="80"/>
      <c r="Z15" s="89"/>
      <c r="AA15" s="80"/>
      <c r="AB15" s="87"/>
      <c r="AC15" s="80"/>
      <c r="AD15" s="99"/>
      <c r="AE15" s="80"/>
      <c r="AF15" s="80"/>
      <c r="AG15" s="80"/>
      <c r="AH15" s="93">
        <f>MAX(AA15:AG15)</f>
        <v>0</v>
      </c>
      <c r="AI15" s="89">
        <f>AH15*AI$5</f>
        <v>0</v>
      </c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</row>
    <row r="16" spans="1:52" ht="15.75" customHeight="1">
      <c r="A16" s="74">
        <f>A15+1</f>
        <v>10</v>
      </c>
      <c r="B16" s="97" t="s">
        <v>56</v>
      </c>
      <c r="C16" s="42" t="s">
        <v>42</v>
      </c>
      <c r="D16" s="76" t="s">
        <v>43</v>
      </c>
      <c r="E16" s="76" t="s">
        <v>44</v>
      </c>
      <c r="F16" s="77">
        <f>IF(G16&lt;1942,"L",IF(G16&lt;1947,"SM",IF(G16&lt;1957,"M",IF(G16&gt;2002,"J",""))))</f>
      </c>
      <c r="G16" s="76">
        <v>1967</v>
      </c>
      <c r="H16" s="78">
        <f>IF(V16&lt;&gt;"",H$5-V16+1,"")</f>
        <v>56</v>
      </c>
      <c r="I16" s="78">
        <v>24</v>
      </c>
      <c r="J16" s="79">
        <f>IF(W16&lt;&gt;"",(J$5-W16+1)*1.5,"")</f>
        <v>67.5</v>
      </c>
      <c r="K16" s="87"/>
      <c r="L16" s="81">
        <f>Y16</f>
        <v>35</v>
      </c>
      <c r="M16" s="82">
        <f>Z16</f>
        <v>17.5</v>
      </c>
      <c r="N16" s="83">
        <f>AH16</f>
        <v>35</v>
      </c>
      <c r="O16" s="83">
        <f>AI16</f>
        <v>17.5</v>
      </c>
      <c r="P16" s="82">
        <f>SUM(H16:K16)</f>
        <v>147.5</v>
      </c>
      <c r="Q16" s="84">
        <f>SUM(H16:K16)+MAX(M16,O16)</f>
        <v>165</v>
      </c>
      <c r="R16" s="85">
        <f>Q16+MAX(T16,U16)</f>
        <v>168</v>
      </c>
      <c r="S16" s="84">
        <f>SUM($H16:$K16)+MAX(M16,O16)</f>
        <v>165</v>
      </c>
      <c r="T16" s="86">
        <f>IF(L16&gt;0,3,0)</f>
        <v>3</v>
      </c>
      <c r="U16" s="86">
        <f>IF(P16&gt;0,3,0)</f>
        <v>3</v>
      </c>
      <c r="V16" s="87">
        <v>15</v>
      </c>
      <c r="W16" s="87">
        <v>13</v>
      </c>
      <c r="X16" s="88">
        <v>2</v>
      </c>
      <c r="Y16" s="80">
        <f>IF(X16&gt;0,X$5-X16+1,0)</f>
        <v>35</v>
      </c>
      <c r="Z16" s="89">
        <f>Y16*Z$5</f>
        <v>17.5</v>
      </c>
      <c r="AA16" s="90">
        <v>35</v>
      </c>
      <c r="AB16" s="101">
        <v>17</v>
      </c>
      <c r="AC16" s="80"/>
      <c r="AD16" s="99"/>
      <c r="AE16" s="80"/>
      <c r="AF16" s="80"/>
      <c r="AG16" s="80"/>
      <c r="AH16" s="93">
        <f>MAX(AA16:AG16)</f>
        <v>35</v>
      </c>
      <c r="AI16" s="89">
        <f>AH16*AI$5</f>
        <v>17.5</v>
      </c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</row>
    <row r="17" spans="1:42" s="94" customFormat="1" ht="15.75" customHeight="1">
      <c r="A17" s="74">
        <f>A16+1</f>
        <v>11</v>
      </c>
      <c r="B17" s="97" t="s">
        <v>57</v>
      </c>
      <c r="C17" s="42" t="s">
        <v>58</v>
      </c>
      <c r="D17" s="76" t="s">
        <v>43</v>
      </c>
      <c r="E17" s="76" t="s">
        <v>44</v>
      </c>
      <c r="F17" s="77" t="str">
        <f>IF(G17&lt;1942,"L",IF(G17&lt;1947,"SM",IF(G17&lt;1957,"M",IF(G17&gt;2002,"J",""))))</f>
        <v>M</v>
      </c>
      <c r="G17" s="76">
        <v>1956</v>
      </c>
      <c r="H17" s="78">
        <f>IF(V17&lt;&gt;"",H$5-V17+1,"")</f>
        <v>39</v>
      </c>
      <c r="I17" s="78">
        <v>1</v>
      </c>
      <c r="J17" s="79">
        <f>IF(W17&lt;&gt;"",(J$5-W17+1)*1.5,"")</f>
        <v>55.5</v>
      </c>
      <c r="K17" s="87">
        <v>46</v>
      </c>
      <c r="L17" s="81">
        <f>Y17</f>
        <v>29</v>
      </c>
      <c r="M17" s="82">
        <f>Z17</f>
        <v>14.5</v>
      </c>
      <c r="N17" s="83">
        <f>AH17</f>
        <v>16</v>
      </c>
      <c r="O17" s="83">
        <f>AI17</f>
        <v>8</v>
      </c>
      <c r="P17" s="82">
        <f>SUM(H17:K17)</f>
        <v>141.5</v>
      </c>
      <c r="Q17" s="84">
        <f>SUM(H17:K17)+MAX(M17,O17)</f>
        <v>156</v>
      </c>
      <c r="R17" s="85">
        <f>Q17+MAX(T17,U17)</f>
        <v>159</v>
      </c>
      <c r="S17" s="84">
        <f>SUM($H17:$K17)+MAX(M17,O17)</f>
        <v>156</v>
      </c>
      <c r="T17" s="86">
        <f>IF(L17&gt;0,3,0)</f>
        <v>3</v>
      </c>
      <c r="U17" s="86">
        <f>IF(P17&gt;0,3,0)</f>
        <v>3</v>
      </c>
      <c r="V17" s="87">
        <v>32</v>
      </c>
      <c r="W17" s="87">
        <v>21</v>
      </c>
      <c r="X17" s="88">
        <v>8</v>
      </c>
      <c r="Y17" s="80">
        <f>IF(X17&gt;0,X$5-X17+1,0)</f>
        <v>29</v>
      </c>
      <c r="Z17" s="89">
        <f>Y17*Z$5</f>
        <v>14.5</v>
      </c>
      <c r="AA17" s="102"/>
      <c r="AB17" s="87">
        <v>16</v>
      </c>
      <c r="AC17" s="80"/>
      <c r="AD17" s="99"/>
      <c r="AE17" s="80"/>
      <c r="AF17" s="80"/>
      <c r="AG17" s="80"/>
      <c r="AH17" s="93">
        <f>MAX(AA17:AG17)</f>
        <v>16</v>
      </c>
      <c r="AI17" s="89">
        <f>AH17*AI$5</f>
        <v>8</v>
      </c>
      <c r="AN17" s="96"/>
      <c r="AO17" s="96"/>
      <c r="AP17" s="96"/>
    </row>
    <row r="18" spans="1:35" s="94" customFormat="1" ht="15.75" customHeight="1">
      <c r="A18" s="74">
        <f>A17+1</f>
        <v>12</v>
      </c>
      <c r="B18" s="97" t="s">
        <v>59</v>
      </c>
      <c r="C18" s="42" t="s">
        <v>46</v>
      </c>
      <c r="D18" s="76" t="s">
        <v>43</v>
      </c>
      <c r="E18" s="76" t="s">
        <v>44</v>
      </c>
      <c r="F18" s="77">
        <f>IF(G18&lt;1942,"L",IF(G18&lt;1947,"SM",IF(G18&lt;1957,"M",IF(G18&gt;2002,"J",""))))</f>
      </c>
      <c r="G18" s="76">
        <v>1961</v>
      </c>
      <c r="H18" s="78">
        <f>IF(V18&lt;&gt;"",H$5-V18+1,"")</f>
        <v>51</v>
      </c>
      <c r="I18" s="78"/>
      <c r="J18" s="79">
        <f>IF(W18&lt;&gt;"",(J$5-W18+1)*1.5,"")</f>
        <v>61.5</v>
      </c>
      <c r="K18" s="87">
        <v>40</v>
      </c>
      <c r="L18" s="81">
        <f>Y18</f>
        <v>0</v>
      </c>
      <c r="M18" s="82">
        <f>Z18</f>
        <v>0</v>
      </c>
      <c r="N18" s="83">
        <f>AH18</f>
        <v>0</v>
      </c>
      <c r="O18" s="83">
        <f>AI18</f>
        <v>0</v>
      </c>
      <c r="P18" s="82">
        <f>SUM(H18:K18)</f>
        <v>152.5</v>
      </c>
      <c r="Q18" s="84">
        <f>SUM(H18:K18)+MAX(M18,O18)</f>
        <v>152.5</v>
      </c>
      <c r="R18" s="85">
        <f>Q18+MAX(T18,U18)</f>
        <v>155.5</v>
      </c>
      <c r="S18" s="84">
        <f>SUM($H18:$K18)+MAX(M18,O18)</f>
        <v>152.5</v>
      </c>
      <c r="T18" s="86">
        <f>IF(L18&gt;0,3,0)</f>
        <v>0</v>
      </c>
      <c r="U18" s="86">
        <f>IF(P18&gt;0,3,0)</f>
        <v>3</v>
      </c>
      <c r="V18" s="87">
        <v>20</v>
      </c>
      <c r="W18" s="87">
        <v>17</v>
      </c>
      <c r="X18" s="88">
        <v>0</v>
      </c>
      <c r="Y18" s="80"/>
      <c r="Z18" s="89"/>
      <c r="AA18" s="90"/>
      <c r="AB18" s="87"/>
      <c r="AC18" s="80"/>
      <c r="AD18" s="99"/>
      <c r="AE18" s="80"/>
      <c r="AF18" s="80"/>
      <c r="AG18" s="80"/>
      <c r="AH18" s="93">
        <f>MAX(AA18:AG18)</f>
        <v>0</v>
      </c>
      <c r="AI18" s="89">
        <f>AH18*AI$5</f>
        <v>0</v>
      </c>
    </row>
    <row r="19" spans="1:43" s="94" customFormat="1" ht="15.75" customHeight="1">
      <c r="A19" s="74">
        <f>A18+1</f>
        <v>13</v>
      </c>
      <c r="B19" s="97" t="s">
        <v>60</v>
      </c>
      <c r="C19" s="42" t="s">
        <v>42</v>
      </c>
      <c r="D19" s="76" t="s">
        <v>43</v>
      </c>
      <c r="E19" s="76" t="s">
        <v>44</v>
      </c>
      <c r="F19" s="77" t="str">
        <f>IF(G19&lt;1942,"L",IF(G19&lt;1947,"SM",IF(G19&lt;1957,"M",IF(G19&gt;2002,"J",""))))</f>
        <v>M</v>
      </c>
      <c r="G19" s="76">
        <v>1952</v>
      </c>
      <c r="H19" s="78">
        <f>IF(V19&lt;&gt;"",H$5-V19+1,"")</f>
        <v>55</v>
      </c>
      <c r="I19" s="78"/>
      <c r="J19" s="79">
        <f>IF(W19&lt;&gt;"",(J$5-W19+1)*1.5,"")</f>
        <v>72</v>
      </c>
      <c r="K19" s="87"/>
      <c r="L19" s="81">
        <f>Y19</f>
        <v>0</v>
      </c>
      <c r="M19" s="82">
        <f>Z19</f>
        <v>0</v>
      </c>
      <c r="N19" s="83">
        <f>AH19</f>
        <v>47</v>
      </c>
      <c r="O19" s="83">
        <f>AI19</f>
        <v>23.5</v>
      </c>
      <c r="P19" s="82">
        <f>SUM(H19:K19)</f>
        <v>127</v>
      </c>
      <c r="Q19" s="84">
        <f>SUM(H19:K19)+MAX(M19,O19)</f>
        <v>150.5</v>
      </c>
      <c r="R19" s="85">
        <f>Q19+MAX(T19,U19)</f>
        <v>153.5</v>
      </c>
      <c r="S19" s="84">
        <f>SUM($H19:$K19)+MAX(M19,O19)</f>
        <v>150.5</v>
      </c>
      <c r="T19" s="86">
        <f>IF(L19&gt;0,3,0)</f>
        <v>0</v>
      </c>
      <c r="U19" s="86">
        <f>IF(P19&gt;0,3,0)</f>
        <v>3</v>
      </c>
      <c r="V19" s="87">
        <v>16</v>
      </c>
      <c r="W19" s="87">
        <v>10</v>
      </c>
      <c r="X19" s="88">
        <v>0</v>
      </c>
      <c r="Y19" s="80"/>
      <c r="Z19" s="89"/>
      <c r="AA19" s="80">
        <v>47</v>
      </c>
      <c r="AB19" s="87"/>
      <c r="AC19" s="80"/>
      <c r="AD19" s="80"/>
      <c r="AE19" s="80">
        <v>20</v>
      </c>
      <c r="AF19" s="80"/>
      <c r="AG19" s="80"/>
      <c r="AH19" s="93">
        <f>MAX(AA19:AG19)</f>
        <v>47</v>
      </c>
      <c r="AI19" s="89">
        <f>AH19*AI$5</f>
        <v>23.5</v>
      </c>
      <c r="AN19" s="2"/>
      <c r="AO19" s="2"/>
      <c r="AQ19" s="96"/>
    </row>
    <row r="20" spans="1:46" s="94" customFormat="1" ht="15.75" customHeight="1">
      <c r="A20" s="74">
        <f>A19+1</f>
        <v>14</v>
      </c>
      <c r="B20" s="97" t="s">
        <v>61</v>
      </c>
      <c r="C20" s="42" t="s">
        <v>8</v>
      </c>
      <c r="D20" s="76" t="s">
        <v>43</v>
      </c>
      <c r="E20" s="76" t="s">
        <v>44</v>
      </c>
      <c r="F20" s="77">
        <f>IF(G20&lt;1942,"L",IF(G20&lt;1947,"SM",IF(G20&lt;1957,"M",IF(G20&gt;2002,"J",""))))</f>
      </c>
      <c r="G20" s="76">
        <v>1970</v>
      </c>
      <c r="H20" s="78">
        <f>IF(V20&lt;&gt;"",H$5-V20+1,"")</f>
        <v>52</v>
      </c>
      <c r="I20" s="78">
        <v>34</v>
      </c>
      <c r="J20" s="79">
        <f>IF(W20&lt;&gt;"",(J$5-W20+1)*1.5,"")</f>
        <v>63</v>
      </c>
      <c r="K20" s="87"/>
      <c r="L20" s="81">
        <f>Y20</f>
        <v>0</v>
      </c>
      <c r="M20" s="82">
        <f>Z20</f>
        <v>0</v>
      </c>
      <c r="N20" s="83">
        <f>AH20</f>
        <v>0</v>
      </c>
      <c r="O20" s="83">
        <f>AI20</f>
        <v>0</v>
      </c>
      <c r="P20" s="82">
        <f>SUM(H20:K20)</f>
        <v>149</v>
      </c>
      <c r="Q20" s="84">
        <f>SUM(H20:K20)+MAX(M20,O20)</f>
        <v>149</v>
      </c>
      <c r="R20" s="85">
        <f>Q20+MAX(T20,U20)</f>
        <v>152</v>
      </c>
      <c r="S20" s="84">
        <f>SUM($H20:$K20)+MAX(M20,O20)</f>
        <v>149</v>
      </c>
      <c r="T20" s="86">
        <f>IF(L20&gt;0,3,0)</f>
        <v>0</v>
      </c>
      <c r="U20" s="86">
        <f>IF(P20&gt;0,3,0)</f>
        <v>3</v>
      </c>
      <c r="V20" s="87">
        <v>19</v>
      </c>
      <c r="W20" s="87">
        <v>16</v>
      </c>
      <c r="X20" s="88">
        <v>0</v>
      </c>
      <c r="Y20" s="80"/>
      <c r="Z20" s="89"/>
      <c r="AA20" s="80"/>
      <c r="AB20" s="87"/>
      <c r="AC20" s="80"/>
      <c r="AD20" s="92"/>
      <c r="AE20" s="80"/>
      <c r="AF20" s="80"/>
      <c r="AG20" s="80"/>
      <c r="AH20" s="93">
        <f>MAX(AA20:AG20)</f>
        <v>0</v>
      </c>
      <c r="AI20" s="89">
        <f>AH20*AI$5</f>
        <v>0</v>
      </c>
      <c r="AK20" s="96"/>
      <c r="AT20" s="96"/>
    </row>
    <row r="21" spans="1:52" s="94" customFormat="1" ht="15.75" customHeight="1">
      <c r="A21" s="74">
        <f>A20+1</f>
        <v>15</v>
      </c>
      <c r="B21" s="97" t="s">
        <v>62</v>
      </c>
      <c r="C21" s="42" t="s">
        <v>42</v>
      </c>
      <c r="D21" s="76" t="s">
        <v>43</v>
      </c>
      <c r="E21" s="76" t="s">
        <v>44</v>
      </c>
      <c r="F21" s="77" t="str">
        <f>IF(G21&lt;1942,"L",IF(G21&lt;1947,"SM",IF(G21&lt;1957,"M",IF(G21&gt;2002,"J",""))))</f>
        <v>M</v>
      </c>
      <c r="G21" s="103">
        <v>1955</v>
      </c>
      <c r="H21" s="78">
        <f>IF(V21&lt;&gt;"",H$5-V21+1,"")</f>
        <v>37</v>
      </c>
      <c r="I21" s="78"/>
      <c r="J21" s="79">
        <f>IF(W21&lt;&gt;"",(J$5-W21+1)*1.5,"")</f>
        <v>49.5</v>
      </c>
      <c r="K21" s="104">
        <v>35</v>
      </c>
      <c r="L21" s="81">
        <f>Y21</f>
        <v>0</v>
      </c>
      <c r="M21" s="82">
        <f>Z21</f>
        <v>0</v>
      </c>
      <c r="N21" s="83">
        <f>AH21</f>
        <v>43</v>
      </c>
      <c r="O21" s="83">
        <f>AI21</f>
        <v>21.5</v>
      </c>
      <c r="P21" s="82">
        <f>SUM(H21:K21)</f>
        <v>121.5</v>
      </c>
      <c r="Q21" s="84">
        <f>SUM(H21:K21)+MAX(M21,O21)</f>
        <v>143</v>
      </c>
      <c r="R21" s="85">
        <f>Q21+MAX(T21,U21)</f>
        <v>146</v>
      </c>
      <c r="S21" s="84">
        <f>SUM($H21:$K21)+MAX(M21,O21)</f>
        <v>143</v>
      </c>
      <c r="T21" s="86">
        <f>IF(L21&gt;0,3,0)</f>
        <v>0</v>
      </c>
      <c r="U21" s="86">
        <f>IF(P21&gt;0,3,0)</f>
        <v>3</v>
      </c>
      <c r="V21" s="87">
        <v>34</v>
      </c>
      <c r="W21" s="87">
        <v>25</v>
      </c>
      <c r="X21" s="88">
        <v>0</v>
      </c>
      <c r="Y21" s="80"/>
      <c r="Z21" s="89"/>
      <c r="AA21" s="80">
        <v>43</v>
      </c>
      <c r="AB21" s="105">
        <v>7</v>
      </c>
      <c r="AC21" s="80"/>
      <c r="AD21" s="80"/>
      <c r="AE21" s="80"/>
      <c r="AF21" s="80"/>
      <c r="AG21" s="80"/>
      <c r="AH21" s="93">
        <f>MAX(AA21:AG21)</f>
        <v>43</v>
      </c>
      <c r="AI21" s="89">
        <f>AH21*AI$5</f>
        <v>21.5</v>
      </c>
      <c r="AJ21" s="2"/>
      <c r="AT21" s="2"/>
      <c r="AX21" s="95"/>
      <c r="AY21" s="95"/>
      <c r="AZ21" s="95"/>
    </row>
    <row r="22" spans="1:52" ht="15.75" customHeight="1">
      <c r="A22" s="74">
        <f>A21+1</f>
        <v>16</v>
      </c>
      <c r="B22" s="97" t="s">
        <v>63</v>
      </c>
      <c r="C22" s="42" t="s">
        <v>52</v>
      </c>
      <c r="D22" s="76" t="s">
        <v>43</v>
      </c>
      <c r="E22" s="76" t="s">
        <v>44</v>
      </c>
      <c r="F22" s="77" t="str">
        <f>IF(G22&lt;1942,"L",IF(G22&lt;1947,"SM",IF(G22&lt;1957,"M",IF(G22&gt;2002,"J",""))))</f>
        <v>SM</v>
      </c>
      <c r="G22" s="76">
        <v>1945</v>
      </c>
      <c r="H22" s="78">
        <f>IF(V22&lt;&gt;"",H$5-V22+1,"")</f>
        <v>28</v>
      </c>
      <c r="I22" s="78">
        <v>18</v>
      </c>
      <c r="J22" s="79">
        <f>IF(W22&lt;&gt;"",(J$5-W22+1)*1.5,"")</f>
        <v>48</v>
      </c>
      <c r="K22" s="87">
        <v>36</v>
      </c>
      <c r="L22" s="81">
        <f>Y22</f>
        <v>19</v>
      </c>
      <c r="M22" s="82">
        <f>Z22</f>
        <v>9.5</v>
      </c>
      <c r="N22" s="83">
        <f>AH22</f>
        <v>10</v>
      </c>
      <c r="O22" s="83">
        <f>AI22</f>
        <v>5</v>
      </c>
      <c r="P22" s="82">
        <f>SUM(H22:K22)</f>
        <v>130</v>
      </c>
      <c r="Q22" s="84">
        <f>SUM(H22:K22)+MAX(M22,O22)</f>
        <v>139.5</v>
      </c>
      <c r="R22" s="85">
        <f>Q22+MAX(T22,U22)</f>
        <v>142.5</v>
      </c>
      <c r="S22" s="84">
        <f>SUM($H22:$K22)+MAX(M22,O22)</f>
        <v>139.5</v>
      </c>
      <c r="T22" s="86">
        <f>IF(L22&gt;0,3,0)</f>
        <v>3</v>
      </c>
      <c r="U22" s="86">
        <f>IF(P22&gt;0,3,0)</f>
        <v>3</v>
      </c>
      <c r="V22" s="87">
        <v>43</v>
      </c>
      <c r="W22" s="87">
        <v>26</v>
      </c>
      <c r="X22" s="88">
        <v>18</v>
      </c>
      <c r="Y22" s="80">
        <f>IF(X22&gt;0,X$5-X22+1,0)</f>
        <v>19</v>
      </c>
      <c r="Z22" s="89">
        <f>Y22*Z$5</f>
        <v>9.5</v>
      </c>
      <c r="AA22" s="90"/>
      <c r="AB22" s="87">
        <v>10</v>
      </c>
      <c r="AC22" s="80"/>
      <c r="AD22" s="92"/>
      <c r="AE22" s="80"/>
      <c r="AF22" s="80"/>
      <c r="AG22" s="80"/>
      <c r="AH22" s="93">
        <f>MAX(AA22:AG22)</f>
        <v>10</v>
      </c>
      <c r="AI22" s="89">
        <f>AH22*AI$5</f>
        <v>5</v>
      </c>
      <c r="AJ22" s="94"/>
      <c r="AK22" s="94"/>
      <c r="AL22" s="96"/>
      <c r="AM22" s="94"/>
      <c r="AN22" s="94"/>
      <c r="AO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</row>
    <row r="23" spans="1:35" s="94" customFormat="1" ht="15.75" customHeight="1">
      <c r="A23" s="74">
        <f>A22+1</f>
        <v>17</v>
      </c>
      <c r="B23" s="97" t="s">
        <v>64</v>
      </c>
      <c r="C23" s="42" t="s">
        <v>42</v>
      </c>
      <c r="D23" s="76" t="s">
        <v>43</v>
      </c>
      <c r="E23" s="76" t="s">
        <v>44</v>
      </c>
      <c r="F23" s="77" t="str">
        <f>IF(G23&lt;1942,"L",IF(G23&lt;1947,"SM",IF(G23&lt;1957,"M",IF(G23&gt;2002,"J",""))))</f>
        <v>M</v>
      </c>
      <c r="G23" s="76">
        <v>1955</v>
      </c>
      <c r="H23" s="78">
        <f>IF(V23&lt;&gt;"",H$5-V23+1,"")</f>
        <v>29</v>
      </c>
      <c r="I23" s="78">
        <v>1</v>
      </c>
      <c r="J23" s="79">
        <f>IF(W23&lt;&gt;"",(J$5-W23+1)*1.5,"")</f>
        <v>46.5</v>
      </c>
      <c r="K23" s="87">
        <v>45</v>
      </c>
      <c r="L23" s="81">
        <f>Y23</f>
        <v>8</v>
      </c>
      <c r="M23" s="82">
        <f>Z23</f>
        <v>4</v>
      </c>
      <c r="N23" s="83">
        <f>AH23</f>
        <v>30</v>
      </c>
      <c r="O23" s="83">
        <f>AI23</f>
        <v>15</v>
      </c>
      <c r="P23" s="82">
        <f>SUM(H23:K23)</f>
        <v>121.5</v>
      </c>
      <c r="Q23" s="84">
        <f>SUM(H23:K23)+MAX(M23,O23)</f>
        <v>136.5</v>
      </c>
      <c r="R23" s="85">
        <f>Q23+MAX(T23,U23)</f>
        <v>139.5</v>
      </c>
      <c r="S23" s="84">
        <f>SUM($H23:$K23)+MAX(M23,O23)</f>
        <v>136.5</v>
      </c>
      <c r="T23" s="86">
        <f>IF(L23&gt;0,3,0)</f>
        <v>3</v>
      </c>
      <c r="U23" s="86">
        <f>IF(P23&gt;0,3,0)</f>
        <v>3</v>
      </c>
      <c r="V23" s="87">
        <v>42</v>
      </c>
      <c r="W23" s="87">
        <v>27</v>
      </c>
      <c r="X23" s="88">
        <v>29</v>
      </c>
      <c r="Y23" s="90">
        <f>IF(X23&gt;0,X$5-X23+1,0)</f>
        <v>8</v>
      </c>
      <c r="Z23" s="89">
        <f>Y23*Z$5</f>
        <v>4</v>
      </c>
      <c r="AA23" s="80">
        <v>30</v>
      </c>
      <c r="AB23" s="87"/>
      <c r="AC23" s="80"/>
      <c r="AD23" s="80"/>
      <c r="AE23" s="80"/>
      <c r="AF23" s="80"/>
      <c r="AG23" s="80"/>
      <c r="AH23" s="93">
        <f>MAX(AA23:AG23)</f>
        <v>30</v>
      </c>
      <c r="AI23" s="89">
        <f>AH23*AI$5</f>
        <v>15</v>
      </c>
    </row>
    <row r="24" spans="1:36" s="94" customFormat="1" ht="15.75" customHeight="1">
      <c r="A24" s="74">
        <f>A23+1</f>
        <v>18</v>
      </c>
      <c r="B24" s="106" t="s">
        <v>65</v>
      </c>
      <c r="C24" s="42" t="s">
        <v>42</v>
      </c>
      <c r="D24" s="76" t="s">
        <v>43</v>
      </c>
      <c r="E24" s="41" t="s">
        <v>66</v>
      </c>
      <c r="F24" s="77" t="str">
        <f>IF(G24&lt;1942,"L",IF(G24&lt;1947,"SM",IF(G24&lt;1957,"M",IF(G24&gt;2002,"J",""))))</f>
        <v>M</v>
      </c>
      <c r="G24" s="107">
        <v>1954</v>
      </c>
      <c r="H24" s="78">
        <f>IF(V24&lt;&gt;"",H$5-V24+1,"")</f>
        <v>33</v>
      </c>
      <c r="I24" s="78">
        <v>15</v>
      </c>
      <c r="J24" s="79">
        <f>IF(W24&lt;&gt;"",(J$5-W24+1)*1.5,"")</f>
        <v>45</v>
      </c>
      <c r="K24" s="104">
        <v>19</v>
      </c>
      <c r="L24" s="81">
        <f>Y24</f>
        <v>24</v>
      </c>
      <c r="M24" s="82">
        <f>Z24</f>
        <v>12</v>
      </c>
      <c r="N24" s="83">
        <f>AH24</f>
        <v>39</v>
      </c>
      <c r="O24" s="83">
        <f>AI24</f>
        <v>19.5</v>
      </c>
      <c r="P24" s="82">
        <f>SUM(H24:K24)</f>
        <v>112</v>
      </c>
      <c r="Q24" s="84">
        <f>SUM(H24:K24)+MAX(M24,O24)</f>
        <v>131.5</v>
      </c>
      <c r="R24" s="85">
        <f>Q24+MAX(T24,U24)</f>
        <v>134.5</v>
      </c>
      <c r="S24" s="84">
        <f>SUM($H24:$K24)+MAX(M24,O24)</f>
        <v>131.5</v>
      </c>
      <c r="T24" s="86">
        <f>IF(L24&gt;0,3,0)</f>
        <v>3</v>
      </c>
      <c r="U24" s="86">
        <f>IF(P24&gt;0,3,0)</f>
        <v>3</v>
      </c>
      <c r="V24" s="87">
        <v>38</v>
      </c>
      <c r="W24" s="87">
        <v>28</v>
      </c>
      <c r="X24" s="88">
        <v>13</v>
      </c>
      <c r="Y24" s="80">
        <f>IF(X24&gt;0,X$5-X24+1,0)</f>
        <v>24</v>
      </c>
      <c r="Z24" s="89">
        <f>Y24*Z$5</f>
        <v>12</v>
      </c>
      <c r="AA24" s="80">
        <v>39</v>
      </c>
      <c r="AB24" s="87"/>
      <c r="AC24" s="80"/>
      <c r="AD24" s="92"/>
      <c r="AE24" s="80"/>
      <c r="AF24" s="80"/>
      <c r="AG24" s="80"/>
      <c r="AH24" s="93">
        <f>MAX(AA24:AG24)</f>
        <v>39</v>
      </c>
      <c r="AI24" s="89">
        <f>AH24*AI$5</f>
        <v>19.5</v>
      </c>
      <c r="AJ24" s="2"/>
    </row>
    <row r="25" spans="1:49" ht="15.75" customHeight="1">
      <c r="A25" s="74">
        <f>A24+1</f>
        <v>19</v>
      </c>
      <c r="B25" s="97" t="s">
        <v>67</v>
      </c>
      <c r="C25" s="42" t="s">
        <v>58</v>
      </c>
      <c r="D25" s="76" t="s">
        <v>43</v>
      </c>
      <c r="E25" s="108" t="s">
        <v>44</v>
      </c>
      <c r="F25" s="77">
        <f>IF(G25&lt;1942,"L",IF(G25&lt;1947,"SM",IF(G25&lt;1957,"M",IF(G25&gt;2002,"J",""))))</f>
      </c>
      <c r="G25" s="108">
        <v>1966</v>
      </c>
      <c r="H25" s="78">
        <f>IF(V25&lt;&gt;"",H$5-V25+1,"")</f>
        <v>15</v>
      </c>
      <c r="I25" s="78">
        <v>1</v>
      </c>
      <c r="J25" s="79">
        <f>IF(W25&lt;&gt;"",(J$5-W25+1)*1.5,"")</f>
        <v>60</v>
      </c>
      <c r="K25" s="87">
        <v>44</v>
      </c>
      <c r="L25" s="81">
        <f>Y25</f>
        <v>0</v>
      </c>
      <c r="M25" s="82">
        <f>Z25</f>
        <v>0</v>
      </c>
      <c r="N25" s="83">
        <f>AH25</f>
        <v>20</v>
      </c>
      <c r="O25" s="83">
        <f>AI25</f>
        <v>10</v>
      </c>
      <c r="P25" s="82">
        <f>SUM(H25:K25)</f>
        <v>120</v>
      </c>
      <c r="Q25" s="84">
        <f>SUM(H25:K25)+MAX(M25,O25)</f>
        <v>130</v>
      </c>
      <c r="R25" s="85">
        <f>Q25+MAX(T25,U25)</f>
        <v>133</v>
      </c>
      <c r="S25" s="84">
        <f>SUM($H25:$K25)+MAX(M25,O25)</f>
        <v>130</v>
      </c>
      <c r="T25" s="86">
        <f>IF(L25&gt;0,3,0)</f>
        <v>0</v>
      </c>
      <c r="U25" s="86">
        <f>IF(P25&gt;0,3,0)</f>
        <v>3</v>
      </c>
      <c r="V25" s="87">
        <v>56</v>
      </c>
      <c r="W25" s="87">
        <v>18</v>
      </c>
      <c r="X25" s="88">
        <v>0</v>
      </c>
      <c r="Y25" s="80"/>
      <c r="Z25" s="89"/>
      <c r="AA25" s="80"/>
      <c r="AB25" s="87">
        <v>20</v>
      </c>
      <c r="AC25" s="80"/>
      <c r="AD25" s="99"/>
      <c r="AE25" s="80"/>
      <c r="AF25" s="80"/>
      <c r="AG25" s="80"/>
      <c r="AH25" s="93">
        <f>MAX(AA25:AG25)</f>
        <v>20</v>
      </c>
      <c r="AI25" s="89">
        <f>AH25*AI$5</f>
        <v>10</v>
      </c>
      <c r="AJ25" s="94"/>
      <c r="AK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</row>
    <row r="26" spans="1:52" ht="15.75" customHeight="1">
      <c r="A26" s="74">
        <f>A25+1</f>
        <v>20</v>
      </c>
      <c r="B26" s="97" t="s">
        <v>68</v>
      </c>
      <c r="C26" s="42" t="s">
        <v>46</v>
      </c>
      <c r="D26" s="76" t="s">
        <v>43</v>
      </c>
      <c r="E26" s="76" t="s">
        <v>44</v>
      </c>
      <c r="F26" s="77">
        <f>IF(G26&lt;1942,"L",IF(G26&lt;1947,"SM",IF(G26&lt;1957,"M",IF(G26&gt;2002,"J",""))))</f>
      </c>
      <c r="G26" s="76">
        <v>1971</v>
      </c>
      <c r="H26" s="78">
        <f>IF(V26&lt;&gt;"",H$5-V26+1,"")</f>
        <v>40</v>
      </c>
      <c r="I26" s="78"/>
      <c r="J26" s="79">
        <f>IF(W26&lt;&gt;"",(J$5-W26+1)*1.5,"")</f>
        <v>43.5</v>
      </c>
      <c r="K26" s="87">
        <v>30</v>
      </c>
      <c r="L26" s="81">
        <f>Y26</f>
        <v>30</v>
      </c>
      <c r="M26" s="82">
        <f>Z26</f>
        <v>15</v>
      </c>
      <c r="N26" s="83">
        <f>AH26</f>
        <v>0</v>
      </c>
      <c r="O26" s="83">
        <f>AI26</f>
        <v>0</v>
      </c>
      <c r="P26" s="82">
        <f>SUM(H26:K26)</f>
        <v>113.5</v>
      </c>
      <c r="Q26" s="84">
        <f>SUM(H26:K26)+MAX(M26,O26)</f>
        <v>128.5</v>
      </c>
      <c r="R26" s="85">
        <f>Q26+MAX(T26,U26)</f>
        <v>131.5</v>
      </c>
      <c r="S26" s="84">
        <f>SUM($H26:$K26)+MAX(M26,O26)</f>
        <v>128.5</v>
      </c>
      <c r="T26" s="86">
        <f>IF(L26&gt;0,3,0)</f>
        <v>3</v>
      </c>
      <c r="U26" s="86">
        <f>IF(P26&gt;0,3,0)</f>
        <v>3</v>
      </c>
      <c r="V26" s="87">
        <v>31</v>
      </c>
      <c r="W26" s="87">
        <v>29</v>
      </c>
      <c r="X26" s="88">
        <v>7</v>
      </c>
      <c r="Y26" s="80">
        <f>IF(X26&gt;0,X$5-X26+1,0)</f>
        <v>30</v>
      </c>
      <c r="Z26" s="89">
        <f>Y26*Z$5</f>
        <v>15</v>
      </c>
      <c r="AA26" s="80"/>
      <c r="AB26" s="87"/>
      <c r="AC26" s="80"/>
      <c r="AD26" s="80"/>
      <c r="AE26" s="80"/>
      <c r="AF26" s="80"/>
      <c r="AG26" s="80"/>
      <c r="AH26" s="93">
        <f>MAX(AA26:AG26)</f>
        <v>0</v>
      </c>
      <c r="AI26" s="89">
        <f>AH26*AI$5</f>
        <v>0</v>
      </c>
      <c r="AJ26" s="94"/>
      <c r="AM26" s="94"/>
      <c r="AN26" s="94"/>
      <c r="AO26" s="94"/>
      <c r="AP26" s="94"/>
      <c r="AQ26" s="96"/>
      <c r="AR26" s="96"/>
      <c r="AS26" s="96"/>
      <c r="AT26" s="94"/>
      <c r="AU26" s="96"/>
      <c r="AV26" s="96"/>
      <c r="AW26" s="96"/>
      <c r="AX26" s="94"/>
      <c r="AY26" s="94"/>
      <c r="AZ26" s="94"/>
    </row>
    <row r="27" spans="1:52" ht="15.75" customHeight="1">
      <c r="A27" s="74">
        <f>A26+1</f>
        <v>21</v>
      </c>
      <c r="B27" s="97" t="s">
        <v>69</v>
      </c>
      <c r="C27" s="42" t="s">
        <v>70</v>
      </c>
      <c r="D27" s="76" t="s">
        <v>43</v>
      </c>
      <c r="E27" s="76" t="s">
        <v>44</v>
      </c>
      <c r="F27" s="77" t="str">
        <f>IF(G27&lt;1942,"L",IF(G27&lt;1947,"SM",IF(G27&lt;1957,"M",IF(G27&gt;2002,"J",""))))</f>
        <v>M</v>
      </c>
      <c r="G27" s="103">
        <v>1956</v>
      </c>
      <c r="H27" s="78">
        <f>IF(V27&lt;&gt;"",H$5-V27+1,"")</f>
        <v>19</v>
      </c>
      <c r="I27" s="78">
        <v>29</v>
      </c>
      <c r="J27" s="79">
        <f>IF(W27&lt;&gt;"",(J$5-W27+1)*1.5,"")</f>
        <v>66</v>
      </c>
      <c r="K27" s="104"/>
      <c r="L27" s="81">
        <f>Y27</f>
        <v>0</v>
      </c>
      <c r="M27" s="82">
        <f>Z27</f>
        <v>0</v>
      </c>
      <c r="N27" s="83">
        <f>AH27</f>
        <v>19</v>
      </c>
      <c r="O27" s="83">
        <f>AI27</f>
        <v>9.5</v>
      </c>
      <c r="P27" s="82">
        <f>SUM(H27:K27)</f>
        <v>114</v>
      </c>
      <c r="Q27" s="84">
        <f>SUM(H27:K27)+MAX(M27,O27)</f>
        <v>123.5</v>
      </c>
      <c r="R27" s="85">
        <f>Q27+MAX(T27,U27)</f>
        <v>126.5</v>
      </c>
      <c r="S27" s="84">
        <f>SUM($H27:$K27)+MAX(M27,O27)</f>
        <v>123.5</v>
      </c>
      <c r="T27" s="86">
        <f>IF(L27&gt;0,3,0)</f>
        <v>0</v>
      </c>
      <c r="U27" s="86">
        <f>IF(P27&gt;0,3,0)</f>
        <v>3</v>
      </c>
      <c r="V27" s="87">
        <v>52</v>
      </c>
      <c r="W27" s="87">
        <v>14</v>
      </c>
      <c r="X27" s="88">
        <v>0</v>
      </c>
      <c r="Y27" s="80"/>
      <c r="Z27" s="89"/>
      <c r="AA27" s="80"/>
      <c r="AB27" s="87"/>
      <c r="AC27" s="80"/>
      <c r="AD27" s="92"/>
      <c r="AE27" s="80">
        <v>19</v>
      </c>
      <c r="AF27" s="80"/>
      <c r="AG27" s="80"/>
      <c r="AH27" s="93">
        <f>MAX(AA27:AG27)</f>
        <v>19</v>
      </c>
      <c r="AI27" s="89">
        <f>AH27*AI$5</f>
        <v>9.5</v>
      </c>
      <c r="AJ27" s="94"/>
      <c r="AK27" s="94"/>
      <c r="AL27" s="94"/>
      <c r="AQ27" s="94"/>
      <c r="AT27" s="94"/>
      <c r="AX27" s="94"/>
      <c r="AY27" s="94"/>
      <c r="AZ27" s="94"/>
    </row>
    <row r="28" spans="1:45" s="94" customFormat="1" ht="15.75" customHeight="1">
      <c r="A28" s="74">
        <f>A27+1</f>
        <v>22</v>
      </c>
      <c r="B28" s="97" t="s">
        <v>71</v>
      </c>
      <c r="C28" s="42" t="s">
        <v>46</v>
      </c>
      <c r="D28" s="76" t="s">
        <v>43</v>
      </c>
      <c r="E28" s="76" t="s">
        <v>44</v>
      </c>
      <c r="F28" s="77">
        <f>IF(G28&lt;1942,"L",IF(G28&lt;1947,"SM",IF(G28&lt;1957,"M",IF(G28&gt;2002,"J",""))))</f>
      </c>
      <c r="G28" s="76">
        <v>1958</v>
      </c>
      <c r="H28" s="78">
        <f>IF(V28&lt;&gt;"",H$5-V28+1,"")</f>
      </c>
      <c r="I28" s="78"/>
      <c r="J28" s="79">
        <f>IF(W28&lt;&gt;"",(J$5-W28+1)*1.5,"")</f>
        <v>73.5</v>
      </c>
      <c r="K28" s="87">
        <v>49</v>
      </c>
      <c r="L28" s="81">
        <f>Y28</f>
        <v>0</v>
      </c>
      <c r="M28" s="82">
        <f>Z28</f>
        <v>0</v>
      </c>
      <c r="N28" s="83">
        <f>AH28</f>
        <v>0</v>
      </c>
      <c r="O28" s="83">
        <f>AI28</f>
        <v>0</v>
      </c>
      <c r="P28" s="82">
        <f>SUM(H28:K28)</f>
        <v>122.5</v>
      </c>
      <c r="Q28" s="84">
        <f>SUM(H28:K28)+MAX(M28,O28)</f>
        <v>122.5</v>
      </c>
      <c r="R28" s="85">
        <f>Q28+MAX(T28,U28)</f>
        <v>125.5</v>
      </c>
      <c r="S28" s="84">
        <f>SUM($H28:$K28)+MAX(M28,O28)</f>
        <v>122.5</v>
      </c>
      <c r="T28" s="86">
        <f>IF(L28&gt;0,3,0)</f>
        <v>0</v>
      </c>
      <c r="U28" s="86">
        <f>IF(P28&gt;0,3,0)</f>
        <v>3</v>
      </c>
      <c r="V28" s="87"/>
      <c r="W28" s="87">
        <v>9</v>
      </c>
      <c r="X28" s="88">
        <v>0</v>
      </c>
      <c r="Y28" s="80">
        <f>IF(X28&gt;0,X$5-X28+1,0)</f>
        <v>0</v>
      </c>
      <c r="Z28" s="89">
        <f>Y28*Z$5</f>
        <v>0</v>
      </c>
      <c r="AA28" s="89"/>
      <c r="AB28" s="87"/>
      <c r="AC28" s="80"/>
      <c r="AD28" s="80"/>
      <c r="AE28" s="80"/>
      <c r="AF28" s="109"/>
      <c r="AG28" s="109"/>
      <c r="AH28" s="93">
        <f>MAX(AA28:AG28)</f>
        <v>0</v>
      </c>
      <c r="AI28" s="89">
        <f>AH28*AI$5</f>
        <v>0</v>
      </c>
      <c r="AP28" s="2"/>
      <c r="AR28" s="96"/>
      <c r="AS28" s="96"/>
    </row>
    <row r="29" spans="1:38" s="94" customFormat="1" ht="15.75" customHeight="1">
      <c r="A29" s="74">
        <f>A28+1</f>
        <v>23</v>
      </c>
      <c r="B29" s="97" t="s">
        <v>72</v>
      </c>
      <c r="C29" s="42" t="s">
        <v>52</v>
      </c>
      <c r="D29" s="76" t="s">
        <v>43</v>
      </c>
      <c r="E29" s="76" t="s">
        <v>44</v>
      </c>
      <c r="F29" s="77">
        <f>IF(G29&lt;1942,"L",IF(G29&lt;1947,"SM",IF(G29&lt;1957,"M",IF(G29&gt;2002,"J",""))))</f>
      </c>
      <c r="G29" s="76">
        <v>1963</v>
      </c>
      <c r="H29" s="78">
        <f>IF(V29&lt;&gt;"",H$5-V29+1,"")</f>
        <v>46</v>
      </c>
      <c r="I29" s="78"/>
      <c r="J29" s="79">
        <f>IF(W29&lt;&gt;"",(J$5-W29+1)*1.5,"")</f>
      </c>
      <c r="K29" s="87">
        <v>38</v>
      </c>
      <c r="L29" s="81">
        <f>Y29</f>
        <v>32</v>
      </c>
      <c r="M29" s="82">
        <f>Z29</f>
        <v>16</v>
      </c>
      <c r="N29" s="83">
        <f>AH29</f>
        <v>6</v>
      </c>
      <c r="O29" s="83">
        <f>AI29</f>
        <v>3</v>
      </c>
      <c r="P29" s="82">
        <f>SUM(H29:K29)</f>
        <v>84</v>
      </c>
      <c r="Q29" s="84">
        <f>SUM(H29:K29)+MAX(M29,O29)</f>
        <v>100</v>
      </c>
      <c r="R29" s="85">
        <f>Q29+MAX(T29,U29)</f>
        <v>103</v>
      </c>
      <c r="S29" s="84">
        <f>SUM($H29:$K29)+MAX(M29,O29)</f>
        <v>100</v>
      </c>
      <c r="T29" s="86">
        <f>IF(L29&gt;0,3,0)</f>
        <v>3</v>
      </c>
      <c r="U29" s="86">
        <f>IF(P29&gt;0,3,0)</f>
        <v>3</v>
      </c>
      <c r="V29" s="87">
        <v>25</v>
      </c>
      <c r="W29" s="87"/>
      <c r="X29" s="88">
        <v>5</v>
      </c>
      <c r="Y29" s="80">
        <f>IF(X29&gt;0,X$5-X29+1,0)</f>
        <v>32</v>
      </c>
      <c r="Z29" s="89">
        <f>Y29*Z$5</f>
        <v>16</v>
      </c>
      <c r="AA29" s="80"/>
      <c r="AB29" s="87">
        <v>6</v>
      </c>
      <c r="AC29" s="80"/>
      <c r="AD29" s="99"/>
      <c r="AE29" s="80"/>
      <c r="AF29" s="80"/>
      <c r="AG29" s="80"/>
      <c r="AH29" s="93">
        <f>MAX(AA29:AG29)</f>
        <v>6</v>
      </c>
      <c r="AI29" s="89">
        <f>AH29*AI$5</f>
        <v>3</v>
      </c>
      <c r="AK29" s="2"/>
      <c r="AL29" s="2"/>
    </row>
    <row r="30" spans="1:52" s="94" customFormat="1" ht="15.75" customHeight="1">
      <c r="A30" s="74">
        <f>A29+1</f>
        <v>24</v>
      </c>
      <c r="B30" s="97" t="s">
        <v>73</v>
      </c>
      <c r="C30" s="42" t="s">
        <v>8</v>
      </c>
      <c r="D30" s="76" t="s">
        <v>43</v>
      </c>
      <c r="E30" s="76" t="s">
        <v>44</v>
      </c>
      <c r="F30" s="77" t="str">
        <f>IF(G30&lt;1942,"L",IF(G30&lt;1947,"SM",IF(G30&lt;1957,"M",IF(G30&gt;2002,"J",""))))</f>
        <v>SM</v>
      </c>
      <c r="G30" s="76">
        <v>1943</v>
      </c>
      <c r="H30" s="78">
        <f>IF(V30&lt;&gt;"",H$5-V30+1,"")</f>
        <v>26</v>
      </c>
      <c r="I30" s="78">
        <v>16</v>
      </c>
      <c r="J30" s="79">
        <f>IF(W30&lt;&gt;"",(J$5-W30+1)*1.5,"")</f>
        <v>57</v>
      </c>
      <c r="K30" s="87"/>
      <c r="L30" s="81">
        <f>Y30</f>
        <v>0</v>
      </c>
      <c r="M30" s="82">
        <f>Z30</f>
        <v>0</v>
      </c>
      <c r="N30" s="83">
        <f>AH30</f>
        <v>0</v>
      </c>
      <c r="O30" s="83">
        <f>AI30</f>
        <v>0</v>
      </c>
      <c r="P30" s="82">
        <f>SUM(H30:K30)</f>
        <v>99</v>
      </c>
      <c r="Q30" s="84">
        <f>SUM(H30:K30)+MAX(M30,O30)</f>
        <v>99</v>
      </c>
      <c r="R30" s="85">
        <f>Q30+MAX(T30,U30)</f>
        <v>102</v>
      </c>
      <c r="S30" s="84">
        <f>SUM($H30:$K30)+MAX(M30,O30)</f>
        <v>99</v>
      </c>
      <c r="T30" s="86">
        <f>IF(L30&gt;0,3,0)</f>
        <v>0</v>
      </c>
      <c r="U30" s="86">
        <f>IF(P30&gt;0,3,0)</f>
        <v>3</v>
      </c>
      <c r="V30" s="87">
        <v>45</v>
      </c>
      <c r="W30" s="87">
        <v>20</v>
      </c>
      <c r="X30" s="88">
        <v>0</v>
      </c>
      <c r="Y30" s="80">
        <f>IF(X30&gt;0,X$5-X30+1,0)</f>
        <v>0</v>
      </c>
      <c r="Z30" s="89">
        <f>Y30*Z$5</f>
        <v>0</v>
      </c>
      <c r="AA30" s="80"/>
      <c r="AB30" s="87"/>
      <c r="AC30" s="80"/>
      <c r="AD30" s="99"/>
      <c r="AE30" s="80"/>
      <c r="AF30" s="80"/>
      <c r="AG30" s="80"/>
      <c r="AH30" s="93">
        <f>MAX(AA30:AG30)</f>
        <v>0</v>
      </c>
      <c r="AI30" s="89">
        <f>AH30*AI$5</f>
        <v>0</v>
      </c>
      <c r="AQ30" s="2"/>
      <c r="AT30" s="96"/>
      <c r="AU30" s="2"/>
      <c r="AV30" s="2"/>
      <c r="AW30" s="2"/>
      <c r="AX30" s="2"/>
      <c r="AY30" s="2"/>
      <c r="AZ30" s="2"/>
    </row>
    <row r="31" spans="1:38" s="94" customFormat="1" ht="15.75" customHeight="1">
      <c r="A31" s="74">
        <f>A30+1</f>
        <v>25</v>
      </c>
      <c r="B31" s="97" t="s">
        <v>74</v>
      </c>
      <c r="C31" s="42" t="s">
        <v>42</v>
      </c>
      <c r="D31" s="76" t="s">
        <v>43</v>
      </c>
      <c r="E31" s="76" t="s">
        <v>44</v>
      </c>
      <c r="F31" s="77" t="str">
        <f>IF(G31&lt;1942,"L",IF(G31&lt;1947,"SM",IF(G31&lt;1957,"M",IF(G31&gt;2002,"J",""))))</f>
        <v>SM</v>
      </c>
      <c r="G31" s="76">
        <v>1945</v>
      </c>
      <c r="H31" s="78">
        <f>IF(V31&lt;&gt;"",H$5-V31+1,"")</f>
        <v>27</v>
      </c>
      <c r="I31" s="78">
        <v>14</v>
      </c>
      <c r="J31" s="79">
        <f>IF(W31&lt;&gt;"",(J$5-W31+1)*1.5,"")</f>
        <v>24</v>
      </c>
      <c r="K31" s="87">
        <v>13</v>
      </c>
      <c r="L31" s="81">
        <f>Y31</f>
        <v>28</v>
      </c>
      <c r="M31" s="82">
        <f>Z31</f>
        <v>14</v>
      </c>
      <c r="N31" s="83">
        <f>AH31</f>
        <v>37</v>
      </c>
      <c r="O31" s="83">
        <f>AI31</f>
        <v>18.5</v>
      </c>
      <c r="P31" s="82">
        <f>SUM(H31:K31)</f>
        <v>78</v>
      </c>
      <c r="Q31" s="84">
        <f>SUM(H31:K31)+MAX(M31,O31)</f>
        <v>96.5</v>
      </c>
      <c r="R31" s="85">
        <f>Q31+MAX(T31,U31)</f>
        <v>99.5</v>
      </c>
      <c r="S31" s="84">
        <f>SUM($H31:$K31)+MAX(M31,O31)</f>
        <v>96.5</v>
      </c>
      <c r="T31" s="86">
        <f>IF(L31&gt;0,3,0)</f>
        <v>3</v>
      </c>
      <c r="U31" s="86">
        <f>IF(P31&gt;0,3,0)</f>
        <v>3</v>
      </c>
      <c r="V31" s="87">
        <v>44</v>
      </c>
      <c r="W31" s="87">
        <v>42</v>
      </c>
      <c r="X31" s="88">
        <v>9</v>
      </c>
      <c r="Y31" s="80">
        <f>IF(X31&gt;0,X$5-X31+1,0)</f>
        <v>28</v>
      </c>
      <c r="Z31" s="89">
        <f>Y31*Z$5</f>
        <v>14</v>
      </c>
      <c r="AA31" s="80">
        <v>37</v>
      </c>
      <c r="AB31" s="105">
        <v>8</v>
      </c>
      <c r="AC31" s="80"/>
      <c r="AD31" s="80"/>
      <c r="AE31" s="80"/>
      <c r="AF31" s="80"/>
      <c r="AG31" s="80"/>
      <c r="AH31" s="93">
        <f>MAX(AA31:AG31)</f>
        <v>37</v>
      </c>
      <c r="AI31" s="89">
        <f>AH31*AI$5</f>
        <v>18.5</v>
      </c>
      <c r="AL31" s="2"/>
    </row>
    <row r="32" spans="1:49" ht="15.75" customHeight="1">
      <c r="A32" s="74">
        <f>A31+1</f>
        <v>26</v>
      </c>
      <c r="B32" s="75" t="s">
        <v>75</v>
      </c>
      <c r="C32" s="42" t="s">
        <v>46</v>
      </c>
      <c r="D32" s="76" t="s">
        <v>43</v>
      </c>
      <c r="E32" s="103" t="s">
        <v>44</v>
      </c>
      <c r="F32" s="77" t="str">
        <f>IF(G32&lt;1942,"L",IF(G32&lt;1947,"SM",IF(G32&lt;1957,"M",IF(G32&gt;2002,"J",""))))</f>
        <v>M</v>
      </c>
      <c r="G32" s="103">
        <v>1954</v>
      </c>
      <c r="H32" s="78">
        <f>IF(V32&lt;&gt;"",H$5-V32+1,"")</f>
        <v>42</v>
      </c>
      <c r="I32" s="78"/>
      <c r="J32" s="79">
        <f>IF(W32&lt;&gt;"",(J$5-W32+1)*1.5,"")</f>
      </c>
      <c r="K32" s="104">
        <v>51</v>
      </c>
      <c r="L32" s="81">
        <f>Y32</f>
        <v>0</v>
      </c>
      <c r="M32" s="82">
        <f>Z32</f>
        <v>0</v>
      </c>
      <c r="N32" s="83">
        <f>AH32</f>
        <v>0</v>
      </c>
      <c r="O32" s="83">
        <f>AI32</f>
        <v>0</v>
      </c>
      <c r="P32" s="82">
        <f>SUM(H32:K32)</f>
        <v>93</v>
      </c>
      <c r="Q32" s="84">
        <f>SUM(H32:K32)+MAX(M32,O32)</f>
        <v>93</v>
      </c>
      <c r="R32" s="85">
        <f>Q32+MAX(T32,U32)</f>
        <v>96</v>
      </c>
      <c r="S32" s="84">
        <f>SUM($H32:$K32)+MAX(M32,O32)</f>
        <v>93</v>
      </c>
      <c r="T32" s="86">
        <f>IF(L32&gt;0,3,0)</f>
        <v>0</v>
      </c>
      <c r="U32" s="86">
        <f>IF(P32&gt;0,3,0)</f>
        <v>3</v>
      </c>
      <c r="V32" s="87">
        <v>29</v>
      </c>
      <c r="W32" s="87"/>
      <c r="X32" s="88">
        <v>0</v>
      </c>
      <c r="Y32" s="90"/>
      <c r="Z32" s="89"/>
      <c r="AA32" s="110"/>
      <c r="AB32" s="104"/>
      <c r="AC32" s="80"/>
      <c r="AD32" s="80"/>
      <c r="AE32" s="110"/>
      <c r="AF32" s="110"/>
      <c r="AG32" s="110"/>
      <c r="AH32" s="93">
        <f>MAX(AA32:AG32)</f>
        <v>0</v>
      </c>
      <c r="AI32" s="89">
        <f>AH32*AI$5</f>
        <v>0</v>
      </c>
      <c r="AJ32" s="94"/>
      <c r="AK32" s="96"/>
      <c r="AL32" s="94"/>
      <c r="AM32" s="94"/>
      <c r="AN32" s="94"/>
      <c r="AO32" s="94"/>
      <c r="AP32" s="96"/>
      <c r="AQ32" s="94"/>
      <c r="AR32" s="96"/>
      <c r="AS32" s="96"/>
      <c r="AT32" s="94"/>
      <c r="AU32" s="96"/>
      <c r="AV32" s="96"/>
      <c r="AW32" s="96"/>
    </row>
    <row r="33" spans="1:46" s="94" customFormat="1" ht="15.75" customHeight="1">
      <c r="A33" s="74">
        <f>A32+1</f>
        <v>27</v>
      </c>
      <c r="B33" s="97" t="s">
        <v>76</v>
      </c>
      <c r="C33" s="42" t="s">
        <v>70</v>
      </c>
      <c r="D33" s="76" t="s">
        <v>43</v>
      </c>
      <c r="E33" s="76" t="s">
        <v>44</v>
      </c>
      <c r="F33" s="77">
        <f>IF(G33&lt;1942,"L",IF(G33&lt;1947,"SM",IF(G33&lt;1957,"M",IF(G33&gt;2002,"J",""))))</f>
      </c>
      <c r="G33" s="76">
        <v>1962</v>
      </c>
      <c r="H33" s="78">
        <f>IF(V33&lt;&gt;"",H$5-V33+1,"")</f>
        <v>1</v>
      </c>
      <c r="I33" s="78"/>
      <c r="J33" s="79">
        <f>IF(W33&lt;&gt;"",(J$5-W33+1)*1.5,"")</f>
        <v>54</v>
      </c>
      <c r="K33" s="87">
        <v>37</v>
      </c>
      <c r="L33" s="81">
        <f>Y33</f>
        <v>0</v>
      </c>
      <c r="M33" s="82">
        <f>Z33</f>
        <v>0</v>
      </c>
      <c r="N33" s="83">
        <f>AH33</f>
        <v>0</v>
      </c>
      <c r="O33" s="83">
        <f>AI33</f>
        <v>0</v>
      </c>
      <c r="P33" s="82">
        <f>SUM(H33:K33)</f>
        <v>92</v>
      </c>
      <c r="Q33" s="84">
        <f>SUM(H33:K33)+MAX(M33,O33)</f>
        <v>92</v>
      </c>
      <c r="R33" s="85">
        <f>Q33+MAX(T33,U33)</f>
        <v>95</v>
      </c>
      <c r="S33" s="84">
        <f>SUM($H33:$K33)+MAX(M33,O33)</f>
        <v>92</v>
      </c>
      <c r="T33" s="86">
        <f>IF(L33&gt;0,3,0)</f>
        <v>0</v>
      </c>
      <c r="U33" s="86">
        <f>IF(P33&gt;0,3,0)</f>
        <v>3</v>
      </c>
      <c r="V33" s="87">
        <v>70</v>
      </c>
      <c r="W33" s="87">
        <v>22</v>
      </c>
      <c r="X33" s="88">
        <v>12</v>
      </c>
      <c r="Y33" s="80"/>
      <c r="Z33" s="89"/>
      <c r="AA33" s="90"/>
      <c r="AB33" s="87"/>
      <c r="AC33" s="80"/>
      <c r="AD33" s="92"/>
      <c r="AE33" s="80"/>
      <c r="AF33" s="80"/>
      <c r="AG33" s="80"/>
      <c r="AH33" s="93">
        <f>MAX(AA33:AG33)</f>
        <v>0</v>
      </c>
      <c r="AI33" s="89">
        <f>AH33*AI$5</f>
        <v>0</v>
      </c>
      <c r="AP33" s="2"/>
      <c r="AQ33" s="95"/>
      <c r="AT33" s="2"/>
    </row>
    <row r="34" spans="1:52" s="111" customFormat="1" ht="15.75" customHeight="1">
      <c r="A34" s="74">
        <f>A33+1</f>
        <v>28</v>
      </c>
      <c r="B34" s="97" t="s">
        <v>77</v>
      </c>
      <c r="C34" s="42" t="s">
        <v>46</v>
      </c>
      <c r="D34" s="76" t="s">
        <v>43</v>
      </c>
      <c r="E34" s="76" t="s">
        <v>44</v>
      </c>
      <c r="F34" s="77">
        <f>IF(G34&lt;1942,"L",IF(G34&lt;1947,"SM",IF(G34&lt;1957,"M",IF(G34&gt;2002,"J",""))))</f>
      </c>
      <c r="G34" s="76">
        <v>1957</v>
      </c>
      <c r="H34" s="78">
        <f>IF(V34&lt;&gt;"",H$5-V34+1,"")</f>
        <v>12</v>
      </c>
      <c r="I34" s="78">
        <v>33</v>
      </c>
      <c r="J34" s="79">
        <f>IF(W34&lt;&gt;"",(J$5-W34+1)*1.5,"")</f>
      </c>
      <c r="K34" s="87">
        <v>39</v>
      </c>
      <c r="L34" s="81">
        <f>Y34</f>
        <v>0</v>
      </c>
      <c r="M34" s="82">
        <f>Z34</f>
        <v>0</v>
      </c>
      <c r="N34" s="83">
        <f>AH34</f>
        <v>0</v>
      </c>
      <c r="O34" s="83">
        <f>AI34</f>
        <v>0</v>
      </c>
      <c r="P34" s="82">
        <f>SUM(H34:K34)</f>
        <v>84</v>
      </c>
      <c r="Q34" s="84">
        <f>SUM(H34:K34)+MAX(M34,O34)</f>
        <v>84</v>
      </c>
      <c r="R34" s="85">
        <f>Q34+MAX(T34,U34)</f>
        <v>87</v>
      </c>
      <c r="S34" s="84">
        <f>SUM($H34:$K34)+MAX(M34,O34)</f>
        <v>84</v>
      </c>
      <c r="T34" s="86">
        <f>IF(L34&gt;0,3,0)</f>
        <v>0</v>
      </c>
      <c r="U34" s="86">
        <f>IF(P34&gt;0,3,0)</f>
        <v>3</v>
      </c>
      <c r="V34" s="87">
        <v>59</v>
      </c>
      <c r="W34" s="87"/>
      <c r="X34" s="88">
        <v>0</v>
      </c>
      <c r="Y34" s="80"/>
      <c r="Z34" s="89"/>
      <c r="AA34" s="80"/>
      <c r="AB34" s="87"/>
      <c r="AC34" s="80"/>
      <c r="AD34" s="80"/>
      <c r="AE34" s="80"/>
      <c r="AF34" s="80"/>
      <c r="AG34" s="80"/>
      <c r="AH34" s="93">
        <f>MAX(AA34:AG34)</f>
        <v>0</v>
      </c>
      <c r="AI34" s="89">
        <f>AH34*AI$5</f>
        <v>0</v>
      </c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2"/>
      <c r="AY34" s="2"/>
      <c r="AZ34" s="2"/>
    </row>
    <row r="35" spans="1:39" s="94" customFormat="1" ht="15.75" customHeight="1">
      <c r="A35" s="74">
        <f>A34+1</f>
        <v>29</v>
      </c>
      <c r="B35" s="97" t="s">
        <v>78</v>
      </c>
      <c r="C35" s="42" t="s">
        <v>42</v>
      </c>
      <c r="D35" s="76" t="s">
        <v>43</v>
      </c>
      <c r="E35" s="76" t="s">
        <v>44</v>
      </c>
      <c r="F35" s="77">
        <f>IF(G35&lt;1942,"L",IF(G35&lt;1947,"SM",IF(G35&lt;1957,"M",IF(G35&gt;2002,"J",""))))</f>
      </c>
      <c r="G35" s="76">
        <v>1959</v>
      </c>
      <c r="H35" s="78">
        <f>IF(V35&lt;&gt;"",H$5-V35+1,"")</f>
        <v>53</v>
      </c>
      <c r="I35" s="78">
        <v>25</v>
      </c>
      <c r="J35" s="79">
        <f>IF(W35&lt;&gt;"",(J$5-W35+1)*1.5,"")</f>
      </c>
      <c r="K35" s="87"/>
      <c r="L35" s="81">
        <f>Y35</f>
        <v>0</v>
      </c>
      <c r="M35" s="82">
        <f>Z35</f>
        <v>0</v>
      </c>
      <c r="N35" s="83">
        <f>AH35</f>
        <v>9</v>
      </c>
      <c r="O35" s="83">
        <f>AI35</f>
        <v>4.5</v>
      </c>
      <c r="P35" s="82">
        <f>SUM(H35:K35)</f>
        <v>78</v>
      </c>
      <c r="Q35" s="84">
        <f>SUM(H35:K35)+MAX(M35,O35)</f>
        <v>82.5</v>
      </c>
      <c r="R35" s="85">
        <f>Q35+MAX(T35,U35)</f>
        <v>85.5</v>
      </c>
      <c r="S35" s="84">
        <f>SUM($H35:$K35)+MAX(M35,O35)</f>
        <v>82.5</v>
      </c>
      <c r="T35" s="86">
        <f>IF(L35&gt;0,3,0)</f>
        <v>0</v>
      </c>
      <c r="U35" s="86">
        <f>IF(P35&gt;0,3,0)</f>
        <v>3</v>
      </c>
      <c r="V35" s="87">
        <v>18</v>
      </c>
      <c r="W35" s="87"/>
      <c r="X35" s="88">
        <v>0</v>
      </c>
      <c r="Y35" s="80"/>
      <c r="Z35" s="89"/>
      <c r="AA35" s="80">
        <v>9</v>
      </c>
      <c r="AB35" s="87"/>
      <c r="AC35" s="80"/>
      <c r="AD35" s="99"/>
      <c r="AE35" s="80">
        <v>5</v>
      </c>
      <c r="AF35" s="80"/>
      <c r="AG35" s="80"/>
      <c r="AH35" s="93">
        <f>MAX(AA35:AG35)</f>
        <v>9</v>
      </c>
      <c r="AI35" s="89">
        <f>AH35*AI$5</f>
        <v>4.5</v>
      </c>
      <c r="AJ35" s="96"/>
      <c r="AM35" s="96"/>
    </row>
    <row r="36" spans="1:52" s="94" customFormat="1" ht="15.75" customHeight="1">
      <c r="A36" s="74">
        <f>A35+1</f>
        <v>30</v>
      </c>
      <c r="B36" s="97" t="s">
        <v>79</v>
      </c>
      <c r="C36" s="42" t="s">
        <v>80</v>
      </c>
      <c r="D36" s="76" t="s">
        <v>43</v>
      </c>
      <c r="E36" s="76" t="s">
        <v>44</v>
      </c>
      <c r="F36" s="77" t="str">
        <f>IF(G36&lt;1942,"L",IF(G36&lt;1947,"SM",IF(G36&lt;1957,"M",IF(G36&gt;2002,"J",""))))</f>
        <v>SM</v>
      </c>
      <c r="G36" s="76">
        <v>1946</v>
      </c>
      <c r="H36" s="78">
        <f>IF(V36&lt;&gt;"",H$5-V36+1,"")</f>
      </c>
      <c r="I36" s="78"/>
      <c r="J36" s="79">
        <f>IF(W36&lt;&gt;"",(J$5-W36+1)*1.5,"")</f>
        <v>79.5</v>
      </c>
      <c r="K36" s="87"/>
      <c r="L36" s="81">
        <f>Y36</f>
        <v>0</v>
      </c>
      <c r="M36" s="82">
        <f>Z36</f>
        <v>0</v>
      </c>
      <c r="N36" s="83">
        <f>AH36</f>
        <v>0</v>
      </c>
      <c r="O36" s="83">
        <f>AI36</f>
        <v>0</v>
      </c>
      <c r="P36" s="82">
        <f>SUM(H36:K36)</f>
        <v>79.5</v>
      </c>
      <c r="Q36" s="84">
        <f>SUM(H36:K36)+MAX(M36,O36)</f>
        <v>79.5</v>
      </c>
      <c r="R36" s="85">
        <f>Q36+MAX(T36,U36)</f>
        <v>82.5</v>
      </c>
      <c r="S36" s="84">
        <f>SUM($H36:$K36)+MAX(M36,O36)</f>
        <v>79.5</v>
      </c>
      <c r="T36" s="86">
        <f>IF(L36&gt;0,3,0)</f>
        <v>0</v>
      </c>
      <c r="U36" s="86">
        <f>IF(P36&gt;0,3,0)</f>
        <v>3</v>
      </c>
      <c r="V36" s="87"/>
      <c r="W36" s="87">
        <v>5</v>
      </c>
      <c r="X36" s="88">
        <v>0</v>
      </c>
      <c r="Y36" s="80"/>
      <c r="Z36" s="89"/>
      <c r="AA36" s="80"/>
      <c r="AB36" s="87"/>
      <c r="AC36" s="80"/>
      <c r="AD36" s="99"/>
      <c r="AE36" s="109"/>
      <c r="AF36" s="80"/>
      <c r="AG36" s="80"/>
      <c r="AH36" s="93">
        <f>MAX(AA36:AG36)</f>
        <v>0</v>
      </c>
      <c r="AI36" s="89">
        <f>AH36*AI$5</f>
        <v>0</v>
      </c>
      <c r="AJ36" s="96"/>
      <c r="AR36" s="2"/>
      <c r="AS36" s="2"/>
      <c r="AX36" s="2"/>
      <c r="AY36" s="2"/>
      <c r="AZ36" s="2"/>
    </row>
    <row r="37" spans="1:45" s="94" customFormat="1" ht="15.75" customHeight="1">
      <c r="A37" s="74">
        <f>A36+1</f>
        <v>31</v>
      </c>
      <c r="B37" s="75" t="s">
        <v>81</v>
      </c>
      <c r="C37" s="42" t="s">
        <v>42</v>
      </c>
      <c r="D37" s="76" t="s">
        <v>43</v>
      </c>
      <c r="E37" s="76" t="s">
        <v>44</v>
      </c>
      <c r="F37" s="77">
        <f>IF(G37&lt;1942,"L",IF(G37&lt;1947,"SM",IF(G37&lt;1957,"M",IF(G37&gt;2002,"J",""))))</f>
      </c>
      <c r="G37" s="76">
        <v>1958</v>
      </c>
      <c r="H37" s="78">
        <f>IF(V37&lt;&gt;"",H$5-V37+1,"")</f>
        <v>34</v>
      </c>
      <c r="I37" s="78"/>
      <c r="J37" s="79">
        <f>IF(W37&lt;&gt;"",(J$5-W37+1)*1.5,"")</f>
        <v>30</v>
      </c>
      <c r="K37" s="87"/>
      <c r="L37" s="81">
        <f>Y37</f>
        <v>0</v>
      </c>
      <c r="M37" s="82">
        <f>Z37</f>
        <v>0</v>
      </c>
      <c r="N37" s="83">
        <f>AH37</f>
        <v>31</v>
      </c>
      <c r="O37" s="83">
        <f>AI37</f>
        <v>15.5</v>
      </c>
      <c r="P37" s="82">
        <f>SUM(H37:K37)</f>
        <v>64</v>
      </c>
      <c r="Q37" s="84">
        <f>SUM(H37:K37)+MAX(M37,O37)</f>
        <v>79.5</v>
      </c>
      <c r="R37" s="85">
        <f>Q37+MAX(T37,U37)</f>
        <v>82.5</v>
      </c>
      <c r="S37" s="84">
        <f>SUM($H37:$K37)+MAX(M37,O37)</f>
        <v>79.5</v>
      </c>
      <c r="T37" s="86">
        <f>IF(L37&gt;0,3,0)</f>
        <v>0</v>
      </c>
      <c r="U37" s="86">
        <f>IF(P37&gt;0,3,0)</f>
        <v>3</v>
      </c>
      <c r="V37" s="87">
        <v>37</v>
      </c>
      <c r="W37" s="87">
        <v>38</v>
      </c>
      <c r="X37" s="88">
        <v>0</v>
      </c>
      <c r="Y37" s="90">
        <f>IF(X37&gt;0,X$5-X37+1,0)</f>
        <v>0</v>
      </c>
      <c r="Z37" s="89">
        <f>Y37*Z$5</f>
        <v>0</v>
      </c>
      <c r="AA37" s="80">
        <v>31</v>
      </c>
      <c r="AB37" s="80"/>
      <c r="AC37" s="80"/>
      <c r="AD37" s="99"/>
      <c r="AE37" s="80"/>
      <c r="AF37" s="80"/>
      <c r="AG37" s="80"/>
      <c r="AH37" s="93">
        <f>MAX(AA37:AG37)</f>
        <v>31</v>
      </c>
      <c r="AI37" s="89">
        <f>AH37*AI$5</f>
        <v>15.5</v>
      </c>
      <c r="AL37" s="2"/>
      <c r="AP37" s="2"/>
      <c r="AQ37" s="96"/>
      <c r="AR37" s="2"/>
      <c r="AS37" s="2"/>
    </row>
    <row r="38" spans="1:49" ht="15.75" customHeight="1">
      <c r="A38" s="74">
        <f>A37+1</f>
        <v>32</v>
      </c>
      <c r="B38" s="97" t="s">
        <v>82</v>
      </c>
      <c r="C38" s="42" t="s">
        <v>42</v>
      </c>
      <c r="D38" s="76" t="s">
        <v>43</v>
      </c>
      <c r="E38" s="76" t="s">
        <v>44</v>
      </c>
      <c r="F38" s="77" t="str">
        <f>IF(G38&lt;1942,"L",IF(G38&lt;1947,"SM",IF(G38&lt;1957,"M",IF(G38&gt;2002,"J",""))))</f>
        <v>M</v>
      </c>
      <c r="G38" s="76">
        <v>1951</v>
      </c>
      <c r="H38" s="78">
        <f>IF(V38&lt;&gt;"",H$5-V38+1,"")</f>
        <v>57</v>
      </c>
      <c r="I38" s="78"/>
      <c r="J38" s="79">
        <f>IF(W38&lt;&gt;"",(J$5-W38+1)*1.5,"")</f>
      </c>
      <c r="K38" s="87"/>
      <c r="L38" s="81">
        <f>Y38</f>
        <v>0</v>
      </c>
      <c r="M38" s="82">
        <f>Z38</f>
        <v>0</v>
      </c>
      <c r="N38" s="83">
        <f>AH38</f>
        <v>44</v>
      </c>
      <c r="O38" s="83">
        <f>AI38</f>
        <v>22</v>
      </c>
      <c r="P38" s="82">
        <f>SUM(H38:K38)</f>
        <v>57</v>
      </c>
      <c r="Q38" s="84">
        <f>SUM(H38:K38)+MAX(M38,O38)</f>
        <v>79</v>
      </c>
      <c r="R38" s="85">
        <f>Q38+MAX(T38,U38)</f>
        <v>82</v>
      </c>
      <c r="S38" s="84">
        <f>SUM($H38:$K38)+MAX(M38,O38)</f>
        <v>79</v>
      </c>
      <c r="T38" s="86">
        <f>IF(L38&gt;0,3,0)</f>
        <v>0</v>
      </c>
      <c r="U38" s="86">
        <f>IF(P38&gt;0,3,0)</f>
        <v>3</v>
      </c>
      <c r="V38" s="87">
        <v>14</v>
      </c>
      <c r="W38" s="87"/>
      <c r="X38" s="88">
        <v>0</v>
      </c>
      <c r="Y38" s="80"/>
      <c r="Z38" s="89"/>
      <c r="AA38" s="80">
        <v>44</v>
      </c>
      <c r="AB38" s="87"/>
      <c r="AC38" s="80"/>
      <c r="AD38" s="99"/>
      <c r="AE38" s="80"/>
      <c r="AF38" s="80">
        <v>6</v>
      </c>
      <c r="AG38" s="80"/>
      <c r="AH38" s="93">
        <f>MAX(AA38:AG38)</f>
        <v>44</v>
      </c>
      <c r="AI38" s="89">
        <f>AH38*AI$5</f>
        <v>22</v>
      </c>
      <c r="AJ38" s="94"/>
      <c r="AK38" s="94"/>
      <c r="AL38" s="94"/>
      <c r="AM38" s="94"/>
      <c r="AN38" s="94"/>
      <c r="AO38" s="94"/>
      <c r="AP38" s="94"/>
      <c r="AQ38" s="94"/>
      <c r="AT38" s="94"/>
      <c r="AU38" s="94"/>
      <c r="AV38" s="94"/>
      <c r="AW38" s="94"/>
    </row>
    <row r="39" spans="1:52" s="96" customFormat="1" ht="15.75" customHeight="1">
      <c r="A39" s="74">
        <f>A38+1</f>
        <v>33</v>
      </c>
      <c r="B39" s="97" t="s">
        <v>83</v>
      </c>
      <c r="C39" s="42" t="s">
        <v>80</v>
      </c>
      <c r="D39" s="76" t="s">
        <v>43</v>
      </c>
      <c r="E39" s="76" t="s">
        <v>44</v>
      </c>
      <c r="F39" s="77">
        <f>IF(G39&lt;1942,"L",IF(G39&lt;1947,"SM",IF(G39&lt;1957,"M",IF(G39&gt;2002,"J",""))))</f>
      </c>
      <c r="G39" s="76">
        <v>1968</v>
      </c>
      <c r="H39" s="78">
        <f>IF(V39&lt;&gt;"",H$5-V39+1,"")</f>
      </c>
      <c r="I39" s="78"/>
      <c r="J39" s="79">
        <f>IF(W39&lt;&gt;"",(J$5-W39+1)*1.5,"")</f>
        <v>78</v>
      </c>
      <c r="K39" s="87"/>
      <c r="L39" s="81">
        <f>Y39</f>
        <v>0</v>
      </c>
      <c r="M39" s="82">
        <f>Z39</f>
        <v>0</v>
      </c>
      <c r="N39" s="83">
        <f>AH39</f>
        <v>0</v>
      </c>
      <c r="O39" s="83">
        <f>AI39</f>
        <v>0</v>
      </c>
      <c r="P39" s="82">
        <f>SUM(H39:K39)</f>
        <v>78</v>
      </c>
      <c r="Q39" s="84">
        <f>SUM(H39:K39)+MAX(M39,O39)</f>
        <v>78</v>
      </c>
      <c r="R39" s="85">
        <f>Q39+MAX(T39,U39)</f>
        <v>81</v>
      </c>
      <c r="S39" s="84">
        <f>SUM($H39:$K39)+MAX(M39,O39)</f>
        <v>78</v>
      </c>
      <c r="T39" s="86">
        <f>IF(L39&gt;0,3,0)</f>
        <v>0</v>
      </c>
      <c r="U39" s="86">
        <f>IF(P39&gt;0,3,0)</f>
        <v>3</v>
      </c>
      <c r="V39" s="87"/>
      <c r="W39" s="87">
        <v>6</v>
      </c>
      <c r="X39" s="88">
        <v>0</v>
      </c>
      <c r="Y39" s="80"/>
      <c r="Z39" s="89"/>
      <c r="AA39" s="80"/>
      <c r="AB39" s="87"/>
      <c r="AC39" s="80"/>
      <c r="AD39" s="99"/>
      <c r="AE39" s="80"/>
      <c r="AF39" s="80"/>
      <c r="AG39" s="80"/>
      <c r="AH39" s="93">
        <f>MAX(AA39:AG39)</f>
        <v>0</v>
      </c>
      <c r="AI39" s="89">
        <f>AH39*AI$5</f>
        <v>0</v>
      </c>
      <c r="AJ39" s="94"/>
      <c r="AK39" s="94"/>
      <c r="AL39" s="95"/>
      <c r="AM39" s="94"/>
      <c r="AN39" s="94"/>
      <c r="AO39" s="94"/>
      <c r="AP39" s="94"/>
      <c r="AQ39" s="94"/>
      <c r="AR39" s="94"/>
      <c r="AS39" s="94"/>
      <c r="AT39" s="2"/>
      <c r="AU39" s="94"/>
      <c r="AV39" s="94"/>
      <c r="AW39" s="94"/>
      <c r="AX39" s="111"/>
      <c r="AY39" s="111"/>
      <c r="AZ39" s="111"/>
    </row>
    <row r="40" spans="1:52" s="96" customFormat="1" ht="15.75" customHeight="1">
      <c r="A40" s="74">
        <f>A39+1</f>
        <v>34</v>
      </c>
      <c r="B40" s="97" t="s">
        <v>84</v>
      </c>
      <c r="C40" s="42" t="s">
        <v>42</v>
      </c>
      <c r="D40" s="76" t="s">
        <v>43</v>
      </c>
      <c r="E40" s="76" t="s">
        <v>44</v>
      </c>
      <c r="F40" s="77" t="str">
        <f>IF(G40&lt;1942,"L",IF(G40&lt;1947,"SM",IF(G40&lt;1957,"M",IF(G40&gt;2002,"J",""))))</f>
        <v>M</v>
      </c>
      <c r="G40" s="76">
        <v>1953</v>
      </c>
      <c r="H40" s="78">
        <f>IF(V40&lt;&gt;"",H$5-V40+1,"")</f>
        <v>31</v>
      </c>
      <c r="I40" s="78"/>
      <c r="J40" s="79">
        <f>IF(W40&lt;&gt;"",(J$5-W40+1)*1.5,"")</f>
        <v>25.5</v>
      </c>
      <c r="K40" s="87"/>
      <c r="L40" s="81">
        <f>Y40</f>
        <v>0</v>
      </c>
      <c r="M40" s="82">
        <f>Z40</f>
        <v>0</v>
      </c>
      <c r="N40" s="83">
        <f>AH40</f>
        <v>33</v>
      </c>
      <c r="O40" s="83">
        <f>AI40</f>
        <v>16.5</v>
      </c>
      <c r="P40" s="82">
        <f>SUM(H40:K40)</f>
        <v>56.5</v>
      </c>
      <c r="Q40" s="84">
        <f>SUM(H40:K40)+MAX(M40,O40)</f>
        <v>73</v>
      </c>
      <c r="R40" s="85">
        <f>Q40+MAX(T40,U40)</f>
        <v>76</v>
      </c>
      <c r="S40" s="84">
        <f>SUM($H40:$K40)+MAX(M40,O40)</f>
        <v>73</v>
      </c>
      <c r="T40" s="86">
        <f>IF(L40&gt;0,3,0)</f>
        <v>0</v>
      </c>
      <c r="U40" s="86">
        <f>IF(P40&gt;0,3,0)</f>
        <v>3</v>
      </c>
      <c r="V40" s="87">
        <v>40</v>
      </c>
      <c r="W40" s="87">
        <v>41</v>
      </c>
      <c r="X40" s="88">
        <v>0</v>
      </c>
      <c r="Y40" s="80"/>
      <c r="Z40" s="89"/>
      <c r="AA40" s="80">
        <v>33</v>
      </c>
      <c r="AB40" s="87"/>
      <c r="AC40" s="80"/>
      <c r="AD40" s="99"/>
      <c r="AE40" s="80"/>
      <c r="AF40" s="80"/>
      <c r="AG40" s="80"/>
      <c r="AH40" s="93">
        <f>MAX(AA40:AG40)</f>
        <v>33</v>
      </c>
      <c r="AI40" s="89">
        <f>AH40*AI$5</f>
        <v>16.5</v>
      </c>
      <c r="AJ40" s="94"/>
      <c r="AK40" s="94"/>
      <c r="AL40" s="95"/>
      <c r="AM40" s="94"/>
      <c r="AN40" s="94"/>
      <c r="AO40" s="94"/>
      <c r="AP40" s="94"/>
      <c r="AQ40" s="94"/>
      <c r="AR40" s="94"/>
      <c r="AS40" s="94"/>
      <c r="AT40" s="2"/>
      <c r="AU40" s="94"/>
      <c r="AV40" s="94"/>
      <c r="AW40" s="94"/>
      <c r="AX40" s="111"/>
      <c r="AY40" s="111"/>
      <c r="AZ40" s="111"/>
    </row>
    <row r="41" spans="1:38" s="94" customFormat="1" ht="15.75" customHeight="1">
      <c r="A41" s="74">
        <f>A40+1</f>
        <v>35</v>
      </c>
      <c r="B41" s="97" t="s">
        <v>85</v>
      </c>
      <c r="C41" s="42" t="s">
        <v>42</v>
      </c>
      <c r="D41" s="76" t="s">
        <v>43</v>
      </c>
      <c r="E41" s="76" t="s">
        <v>44</v>
      </c>
      <c r="F41" s="77" t="str">
        <f>IF(G41&lt;1942,"L",IF(G41&lt;1947,"SM",IF(G41&lt;1957,"M",IF(G41&gt;2002,"J",""))))</f>
        <v>M</v>
      </c>
      <c r="G41" s="76">
        <v>1950</v>
      </c>
      <c r="H41" s="78">
        <f>IF(V41&lt;&gt;"",H$5-V41+1,"")</f>
      </c>
      <c r="I41" s="78"/>
      <c r="J41" s="79">
        <f>IF(W41&lt;&gt;"",(J$5-W41+1)*1.5,"")</f>
        <v>36</v>
      </c>
      <c r="K41" s="87">
        <v>29</v>
      </c>
      <c r="L41" s="81">
        <f>Y41</f>
        <v>0</v>
      </c>
      <c r="M41" s="82">
        <f>Z41</f>
        <v>0</v>
      </c>
      <c r="N41" s="83">
        <f>AH41</f>
        <v>15</v>
      </c>
      <c r="O41" s="83">
        <f>AI41</f>
        <v>7.5</v>
      </c>
      <c r="P41" s="82">
        <f>SUM(H41:K41)</f>
        <v>65</v>
      </c>
      <c r="Q41" s="84">
        <f>SUM(H41:K41)+MAX(M41,O41)</f>
        <v>72.5</v>
      </c>
      <c r="R41" s="85">
        <f>Q41+MAX(T41,U41)</f>
        <v>75.5</v>
      </c>
      <c r="S41" s="84">
        <f>SUM($H41:$K41)+MAX(M41,O41)</f>
        <v>72.5</v>
      </c>
      <c r="T41" s="86">
        <f>IF(L41&gt;0,3,0)</f>
        <v>0</v>
      </c>
      <c r="U41" s="86">
        <f>IF(P41&gt;0,3,0)</f>
        <v>3</v>
      </c>
      <c r="V41" s="87"/>
      <c r="W41" s="87">
        <v>34</v>
      </c>
      <c r="X41" s="88">
        <v>0</v>
      </c>
      <c r="Y41" s="80"/>
      <c r="Z41" s="89"/>
      <c r="AA41" s="80"/>
      <c r="AB41" s="87">
        <v>15</v>
      </c>
      <c r="AC41" s="80"/>
      <c r="AD41" s="99"/>
      <c r="AE41" s="80"/>
      <c r="AF41" s="80"/>
      <c r="AG41" s="80"/>
      <c r="AH41" s="93">
        <f>MAX(AA41:AG41)</f>
        <v>15</v>
      </c>
      <c r="AI41" s="89">
        <f>AH41*AI$5</f>
        <v>7.5</v>
      </c>
      <c r="AL41" s="2"/>
    </row>
    <row r="42" spans="1:46" s="94" customFormat="1" ht="15.75" customHeight="1">
      <c r="A42" s="74">
        <f>A41+1</f>
        <v>36</v>
      </c>
      <c r="B42" s="97" t="s">
        <v>86</v>
      </c>
      <c r="C42" s="42" t="s">
        <v>8</v>
      </c>
      <c r="D42" s="76" t="s">
        <v>43</v>
      </c>
      <c r="E42" s="76" t="s">
        <v>44</v>
      </c>
      <c r="F42" s="77">
        <f>IF(G42&lt;1942,"L",IF(G42&lt;1947,"SM",IF(G42&lt;1957,"M",IF(G42&gt;2002,"J",""))))</f>
      </c>
      <c r="G42" s="76">
        <v>1960</v>
      </c>
      <c r="H42" s="78">
        <f>IF(V42&lt;&gt;"",H$5-V42+1,"")</f>
      </c>
      <c r="I42" s="78">
        <v>22</v>
      </c>
      <c r="J42" s="79">
        <f>IF(W42&lt;&gt;"",(J$5-W42+1)*1.5,"")</f>
        <v>37.5</v>
      </c>
      <c r="K42" s="87"/>
      <c r="L42" s="81">
        <f>Y42</f>
        <v>26</v>
      </c>
      <c r="M42" s="82">
        <f>Z42</f>
        <v>13</v>
      </c>
      <c r="N42" s="83">
        <f>AH42</f>
        <v>0</v>
      </c>
      <c r="O42" s="83">
        <f>AI42</f>
        <v>0</v>
      </c>
      <c r="P42" s="82">
        <f>SUM(H42:K42)</f>
        <v>59.5</v>
      </c>
      <c r="Q42" s="84">
        <f>SUM(H42:K42)+MAX(M42,O42)</f>
        <v>72.5</v>
      </c>
      <c r="R42" s="85">
        <f>Q42+MAX(T42,U42)</f>
        <v>75.5</v>
      </c>
      <c r="S42" s="84">
        <f>SUM($H42:$K42)+MAX(M42,O42)</f>
        <v>72.5</v>
      </c>
      <c r="T42" s="86">
        <f>IF(L42&gt;0,3,0)</f>
        <v>3</v>
      </c>
      <c r="U42" s="86">
        <f>IF(P42&gt;0,3,0)</f>
        <v>3</v>
      </c>
      <c r="V42" s="87"/>
      <c r="W42" s="87">
        <v>33</v>
      </c>
      <c r="X42" s="88">
        <v>11</v>
      </c>
      <c r="Y42" s="80">
        <f>IF(X42&gt;0,X$5-X42+1,0)</f>
        <v>26</v>
      </c>
      <c r="Z42" s="89">
        <f>Y42*Z$5</f>
        <v>13</v>
      </c>
      <c r="AA42" s="80"/>
      <c r="AB42" s="87"/>
      <c r="AC42" s="80"/>
      <c r="AD42" s="99"/>
      <c r="AE42" s="80"/>
      <c r="AF42" s="80"/>
      <c r="AG42" s="80"/>
      <c r="AH42" s="93">
        <f>MAX(AA42:AG42)</f>
        <v>0</v>
      </c>
      <c r="AI42" s="89">
        <f>AH42*AI$5</f>
        <v>0</v>
      </c>
      <c r="AT42" s="96"/>
    </row>
    <row r="43" spans="1:49" s="94" customFormat="1" ht="15.75" customHeight="1">
      <c r="A43" s="74">
        <f>A42+1</f>
        <v>37</v>
      </c>
      <c r="B43" s="75" t="s">
        <v>87</v>
      </c>
      <c r="C43" s="42" t="s">
        <v>70</v>
      </c>
      <c r="D43" s="76" t="s">
        <v>43</v>
      </c>
      <c r="E43" s="103" t="s">
        <v>44</v>
      </c>
      <c r="F43" s="77">
        <f>IF(G43&lt;1942,"L",IF(G43&lt;1947,"SM",IF(G43&lt;1957,"M",IF(G43&gt;2002,"J",""))))</f>
      </c>
      <c r="G43" s="103">
        <v>1965</v>
      </c>
      <c r="H43" s="78">
        <f>IF(V43&lt;&gt;"",H$5-V43+1,"")</f>
        <v>1</v>
      </c>
      <c r="I43" s="78">
        <v>30</v>
      </c>
      <c r="J43" s="79">
        <f>IF(W43&lt;&gt;"",(J$5-W43+1)*1.5,"")</f>
      </c>
      <c r="K43" s="104">
        <v>34</v>
      </c>
      <c r="L43" s="81">
        <f>Y43</f>
        <v>0</v>
      </c>
      <c r="M43" s="82">
        <f>Z43</f>
        <v>0</v>
      </c>
      <c r="N43" s="83">
        <f>AH43</f>
        <v>13</v>
      </c>
      <c r="O43" s="83">
        <f>AI43</f>
        <v>6.5</v>
      </c>
      <c r="P43" s="82">
        <f>SUM(H43:K43)</f>
        <v>65</v>
      </c>
      <c r="Q43" s="84">
        <f>SUM(H43:K43)+MAX(M43,O43)</f>
        <v>71.5</v>
      </c>
      <c r="R43" s="85">
        <f>Q43+MAX(T43,U43)</f>
        <v>74.5</v>
      </c>
      <c r="S43" s="84">
        <f>SUM($H43:$K43)+MAX(M43,O43)</f>
        <v>71.5</v>
      </c>
      <c r="T43" s="86">
        <f>IF(L43&gt;0,3,0)</f>
        <v>0</v>
      </c>
      <c r="U43" s="86">
        <f>IF(P43&gt;0,3,0)</f>
        <v>3</v>
      </c>
      <c r="V43" s="87">
        <v>70</v>
      </c>
      <c r="W43" s="87"/>
      <c r="X43" s="88">
        <v>0</v>
      </c>
      <c r="Y43" s="80"/>
      <c r="Z43" s="89"/>
      <c r="AA43" s="112"/>
      <c r="AB43" s="104"/>
      <c r="AC43" s="110"/>
      <c r="AD43" s="99"/>
      <c r="AE43" s="110">
        <v>13</v>
      </c>
      <c r="AF43" s="110"/>
      <c r="AG43" s="110"/>
      <c r="AH43" s="93">
        <f>MAX(AA43:AG43)</f>
        <v>13</v>
      </c>
      <c r="AI43" s="89">
        <f>AH43*AI$5</f>
        <v>6.5</v>
      </c>
      <c r="AK43" s="2"/>
      <c r="AN43" s="2"/>
      <c r="AO43" s="2"/>
      <c r="AQ43" s="96"/>
      <c r="AR43" s="2"/>
      <c r="AS43" s="2"/>
      <c r="AU43" s="2"/>
      <c r="AV43" s="2"/>
      <c r="AW43" s="2"/>
    </row>
    <row r="44" spans="1:35" s="94" customFormat="1" ht="15.75" customHeight="1">
      <c r="A44" s="74">
        <f>A43+1</f>
        <v>38</v>
      </c>
      <c r="B44" s="113" t="s">
        <v>88</v>
      </c>
      <c r="C44" s="42" t="s">
        <v>42</v>
      </c>
      <c r="D44" s="114" t="s">
        <v>89</v>
      </c>
      <c r="E44" s="76" t="s">
        <v>44</v>
      </c>
      <c r="F44" s="77">
        <f>IF(G44&lt;1942,"L",IF(G44&lt;1947,"SM",IF(G44&lt;1957,"M",IF(G44&gt;2002,"J",""))))</f>
      </c>
      <c r="G44" s="76">
        <v>1973</v>
      </c>
      <c r="H44" s="78">
        <f>IF(V44&lt;&gt;"",H$5-V44+1,"")</f>
        <v>47</v>
      </c>
      <c r="I44" s="78"/>
      <c r="J44" s="79">
        <f>IF(W44&lt;&gt;"",(J$5-W44+1)*1.5,"")</f>
      </c>
      <c r="K44" s="87"/>
      <c r="L44" s="81">
        <f>Y44</f>
        <v>0</v>
      </c>
      <c r="M44" s="82">
        <f>Z44</f>
        <v>0</v>
      </c>
      <c r="N44" s="83">
        <f>AH44</f>
        <v>45</v>
      </c>
      <c r="O44" s="83">
        <f>AI44</f>
        <v>22.5</v>
      </c>
      <c r="P44" s="82">
        <f>SUM(H44:K44)</f>
        <v>47</v>
      </c>
      <c r="Q44" s="84">
        <f>SUM(H44:K44)+MAX(M44,O44)</f>
        <v>69.5</v>
      </c>
      <c r="R44" s="85">
        <f>Q44+MAX(T44,U44)</f>
        <v>72.5</v>
      </c>
      <c r="S44" s="84">
        <f>SUM($H44:$K44)+MAX(M44,O44)</f>
        <v>69.5</v>
      </c>
      <c r="T44" s="86">
        <f>IF(L44&gt;0,3,0)</f>
        <v>0</v>
      </c>
      <c r="U44" s="86">
        <f>IF(P44&gt;0,3,0)</f>
        <v>3</v>
      </c>
      <c r="V44" s="87">
        <v>24</v>
      </c>
      <c r="W44" s="87"/>
      <c r="X44" s="88">
        <v>0</v>
      </c>
      <c r="Y44" s="90"/>
      <c r="Z44" s="89"/>
      <c r="AA44" s="80">
        <v>45</v>
      </c>
      <c r="AB44" s="87"/>
      <c r="AC44" s="80"/>
      <c r="AD44" s="99"/>
      <c r="AE44" s="80"/>
      <c r="AF44" s="80"/>
      <c r="AG44" s="80"/>
      <c r="AH44" s="93">
        <f>MAX(AA44:AG44)</f>
        <v>45</v>
      </c>
      <c r="AI44" s="89">
        <f>AH44*AI$5</f>
        <v>22.5</v>
      </c>
    </row>
    <row r="45" spans="1:52" s="94" customFormat="1" ht="15.75" customHeight="1">
      <c r="A45" s="74">
        <f>A44+1</f>
        <v>39</v>
      </c>
      <c r="B45" s="97" t="s">
        <v>90</v>
      </c>
      <c r="C45" s="42" t="s">
        <v>70</v>
      </c>
      <c r="D45" s="76" t="s">
        <v>43</v>
      </c>
      <c r="E45" s="76" t="s">
        <v>44</v>
      </c>
      <c r="F45" s="77">
        <f>IF(G45&lt;1942,"L",IF(G45&lt;1947,"SM",IF(G45&lt;1957,"M",IF(G45&gt;2002,"J",""))))</f>
      </c>
      <c r="G45" s="76">
        <v>1969</v>
      </c>
      <c r="H45" s="78">
        <f>IF(V45&lt;&gt;"",H$5-V45+1,"")</f>
        <v>68</v>
      </c>
      <c r="I45" s="78"/>
      <c r="J45" s="79">
        <f>IF(W45&lt;&gt;"",(J$5-W45+1)*1.5,"")</f>
      </c>
      <c r="K45" s="87"/>
      <c r="L45" s="81">
        <f>Y45</f>
        <v>0</v>
      </c>
      <c r="M45" s="82">
        <f>Z45</f>
        <v>0</v>
      </c>
      <c r="N45" s="83">
        <f>AH45</f>
        <v>0</v>
      </c>
      <c r="O45" s="83">
        <f>AI45</f>
        <v>0</v>
      </c>
      <c r="P45" s="82">
        <f>SUM(H45:K45)</f>
        <v>68</v>
      </c>
      <c r="Q45" s="84">
        <f>SUM(H45:K45)+MAX(M45,O45)</f>
        <v>68</v>
      </c>
      <c r="R45" s="85">
        <f>Q45+MAX(T45,U45)</f>
        <v>71</v>
      </c>
      <c r="S45" s="84">
        <f>SUM($H45:$K45)+MAX(M45,O45)</f>
        <v>68</v>
      </c>
      <c r="T45" s="86">
        <f>IF(L45&gt;0,3,0)</f>
        <v>0</v>
      </c>
      <c r="U45" s="86">
        <f>IF(P45&gt;0,3,0)</f>
        <v>3</v>
      </c>
      <c r="V45" s="87">
        <v>3</v>
      </c>
      <c r="W45" s="87"/>
      <c r="X45" s="88">
        <v>0</v>
      </c>
      <c r="Y45" s="80"/>
      <c r="Z45" s="89"/>
      <c r="AA45" s="80"/>
      <c r="AB45" s="87"/>
      <c r="AC45" s="80"/>
      <c r="AD45" s="80"/>
      <c r="AE45" s="80"/>
      <c r="AF45" s="80"/>
      <c r="AG45" s="80"/>
      <c r="AH45" s="93">
        <f>MAX(AA45:AG45)</f>
        <v>0</v>
      </c>
      <c r="AI45" s="89">
        <f>AH45*AI$5</f>
        <v>0</v>
      </c>
      <c r="AJ45" s="96"/>
      <c r="AM45" s="2"/>
      <c r="AN45" s="96"/>
      <c r="AO45" s="96"/>
      <c r="AT45" s="2"/>
      <c r="AX45" s="96"/>
      <c r="AY45" s="96"/>
      <c r="AZ45" s="96"/>
    </row>
    <row r="46" spans="1:52" ht="15.75" customHeight="1">
      <c r="A46" s="74">
        <f>A45+1</f>
        <v>40</v>
      </c>
      <c r="B46" s="75" t="s">
        <v>91</v>
      </c>
      <c r="C46" s="42" t="s">
        <v>42</v>
      </c>
      <c r="D46" s="76" t="s">
        <v>43</v>
      </c>
      <c r="E46" s="76" t="s">
        <v>44</v>
      </c>
      <c r="F46" s="77">
        <f>IF(G46&lt;1942,"L",IF(G46&lt;1947,"SM",IF(G46&lt;1957,"M",IF(G46&gt;2002,"J",""))))</f>
      </c>
      <c r="G46" s="76">
        <v>1959</v>
      </c>
      <c r="H46" s="78">
        <f>IF(V46&lt;&gt;"",H$5-V46+1,"")</f>
        <v>48</v>
      </c>
      <c r="I46" s="78"/>
      <c r="J46" s="79">
        <f>IF(W46&lt;&gt;"",(J$5-W46+1)*1.5,"")</f>
      </c>
      <c r="K46" s="80"/>
      <c r="L46" s="81">
        <f>Y46</f>
        <v>0</v>
      </c>
      <c r="M46" s="82">
        <f>Z46</f>
        <v>0</v>
      </c>
      <c r="N46" s="83">
        <f>AH46</f>
        <v>40</v>
      </c>
      <c r="O46" s="83">
        <f>AI46</f>
        <v>20</v>
      </c>
      <c r="P46" s="82">
        <f>SUM(H46:K46)</f>
        <v>48</v>
      </c>
      <c r="Q46" s="84">
        <f>SUM(H46:K46)+MAX(M46,O46)</f>
        <v>68</v>
      </c>
      <c r="R46" s="85">
        <f>Q46+MAX(T46,U46)</f>
        <v>71</v>
      </c>
      <c r="S46" s="84">
        <f>SUM($H46:$K46)+MAX(M46,O46)</f>
        <v>68</v>
      </c>
      <c r="T46" s="86">
        <f>IF(L46&gt;0,3,0)</f>
        <v>0</v>
      </c>
      <c r="U46" s="86">
        <f>IF(P46&gt;0,3,0)</f>
        <v>3</v>
      </c>
      <c r="V46" s="87">
        <v>23</v>
      </c>
      <c r="W46" s="87"/>
      <c r="X46" s="88">
        <v>0</v>
      </c>
      <c r="Y46" s="80"/>
      <c r="Z46" s="89"/>
      <c r="AA46" s="90">
        <v>40</v>
      </c>
      <c r="AB46" s="87"/>
      <c r="AC46" s="80"/>
      <c r="AD46" s="99"/>
      <c r="AE46" s="80"/>
      <c r="AF46" s="80"/>
      <c r="AG46" s="80"/>
      <c r="AH46" s="93">
        <f>MAX(AA46:AG46)</f>
        <v>40</v>
      </c>
      <c r="AI46" s="89">
        <f>AH46*AI$5</f>
        <v>20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</row>
    <row r="47" spans="1:52" s="94" customFormat="1" ht="15.75" customHeight="1">
      <c r="A47" s="74">
        <f>A46+1</f>
        <v>41</v>
      </c>
      <c r="B47" s="97" t="s">
        <v>92</v>
      </c>
      <c r="C47" s="42" t="s">
        <v>42</v>
      </c>
      <c r="D47" s="76" t="s">
        <v>43</v>
      </c>
      <c r="E47" s="76" t="s">
        <v>44</v>
      </c>
      <c r="F47" s="77">
        <f>IF(G47&lt;1942,"L",IF(G47&lt;1947,"SM",IF(G47&lt;1957,"M",IF(G47&gt;2002,"J",""))))</f>
      </c>
      <c r="G47" s="76">
        <v>1959</v>
      </c>
      <c r="H47" s="78">
        <f>IF(V47&lt;&gt;"",H$5-V47+1,"")</f>
        <v>49</v>
      </c>
      <c r="I47" s="78"/>
      <c r="J47" s="79">
        <f>IF(W47&lt;&gt;"",(J$5-W47+1)*1.5,"")</f>
      </c>
      <c r="K47" s="87"/>
      <c r="L47" s="81">
        <f>Y47</f>
        <v>0</v>
      </c>
      <c r="M47" s="82">
        <f>Z47</f>
        <v>0</v>
      </c>
      <c r="N47" s="83">
        <f>AH47</f>
        <v>36</v>
      </c>
      <c r="O47" s="83">
        <f>AI47</f>
        <v>18</v>
      </c>
      <c r="P47" s="82">
        <f>SUM(H47:K47)</f>
        <v>49</v>
      </c>
      <c r="Q47" s="84">
        <f>SUM(H47:K47)+MAX(M47,O47)</f>
        <v>67</v>
      </c>
      <c r="R47" s="85">
        <f>Q47+MAX(T47,U47)</f>
        <v>70</v>
      </c>
      <c r="S47" s="84">
        <f>SUM($H47:$K47)+MAX(M47,O47)</f>
        <v>67</v>
      </c>
      <c r="T47" s="86">
        <f>IF(L47&gt;0,3,0)</f>
        <v>0</v>
      </c>
      <c r="U47" s="86">
        <f>IF(P47&gt;0,3,0)</f>
        <v>3</v>
      </c>
      <c r="V47" s="87">
        <v>22</v>
      </c>
      <c r="W47" s="87"/>
      <c r="X47" s="88">
        <v>0</v>
      </c>
      <c r="Y47" s="80"/>
      <c r="Z47" s="89"/>
      <c r="AA47" s="90">
        <v>36</v>
      </c>
      <c r="AB47" s="87"/>
      <c r="AC47" s="80"/>
      <c r="AD47" s="99"/>
      <c r="AE47" s="80"/>
      <c r="AF47" s="80"/>
      <c r="AG47" s="80"/>
      <c r="AH47" s="93">
        <f>MAX(AA47:AG47)</f>
        <v>36</v>
      </c>
      <c r="AI47" s="89">
        <f>AH47*AI$5</f>
        <v>18</v>
      </c>
      <c r="AX47" s="2"/>
      <c r="AY47" s="2"/>
      <c r="AZ47" s="2"/>
    </row>
    <row r="48" spans="1:49" ht="15.75" customHeight="1">
      <c r="A48" s="74">
        <f>A47+1</f>
        <v>42</v>
      </c>
      <c r="B48" s="75" t="s">
        <v>93</v>
      </c>
      <c r="C48" s="42" t="s">
        <v>42</v>
      </c>
      <c r="D48" s="76" t="s">
        <v>43</v>
      </c>
      <c r="E48" s="103" t="s">
        <v>44</v>
      </c>
      <c r="F48" s="77">
        <f>IF(G48&lt;1942,"L",IF(G48&lt;1947,"SM",IF(G48&lt;1957,"M",IF(G48&gt;2002,"J",""))))</f>
      </c>
      <c r="G48" s="103">
        <v>1968</v>
      </c>
      <c r="H48" s="78">
        <f>IF(V48&lt;&gt;"",H$5-V48+1,"")</f>
        <v>66</v>
      </c>
      <c r="I48" s="78"/>
      <c r="J48" s="79">
        <f>IF(W48&lt;&gt;"",(J$5-W48+1)*1.5,"")</f>
      </c>
      <c r="K48" s="104"/>
      <c r="L48" s="81">
        <f>Y48</f>
        <v>0</v>
      </c>
      <c r="M48" s="82">
        <f>Z48</f>
        <v>0</v>
      </c>
      <c r="N48" s="83">
        <f>AH48</f>
        <v>0</v>
      </c>
      <c r="O48" s="83">
        <f>AI48</f>
        <v>0</v>
      </c>
      <c r="P48" s="82">
        <f>SUM(H48:K48)</f>
        <v>66</v>
      </c>
      <c r="Q48" s="84">
        <f>SUM(H48:K48)+MAX(M48,O48)</f>
        <v>66</v>
      </c>
      <c r="R48" s="85">
        <f>Q48+MAX(T48,U48)</f>
        <v>69</v>
      </c>
      <c r="S48" s="84">
        <f>SUM($H48:$K48)+MAX(M48,O48)</f>
        <v>66</v>
      </c>
      <c r="T48" s="86">
        <f>IF(L48&gt;0,3,0)</f>
        <v>0</v>
      </c>
      <c r="U48" s="86">
        <f>IF(P48&gt;0,3,0)</f>
        <v>3</v>
      </c>
      <c r="V48" s="87">
        <v>5</v>
      </c>
      <c r="W48" s="104"/>
      <c r="X48" s="88">
        <v>0</v>
      </c>
      <c r="Y48" s="80"/>
      <c r="Z48" s="89"/>
      <c r="AA48" s="89"/>
      <c r="AB48" s="104"/>
      <c r="AC48" s="110"/>
      <c r="AD48" s="99"/>
      <c r="AE48" s="110"/>
      <c r="AF48" s="110"/>
      <c r="AG48" s="110"/>
      <c r="AH48" s="93">
        <f>MAX(AA48:AG48)</f>
        <v>0</v>
      </c>
      <c r="AI48" s="89">
        <f>AH48*AI$5</f>
        <v>0</v>
      </c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</row>
    <row r="49" spans="1:49" s="94" customFormat="1" ht="15.75" customHeight="1">
      <c r="A49" s="74">
        <f>A48+1</f>
        <v>43</v>
      </c>
      <c r="B49" s="97" t="s">
        <v>94</v>
      </c>
      <c r="C49" s="42" t="s">
        <v>80</v>
      </c>
      <c r="D49" s="76" t="s">
        <v>43</v>
      </c>
      <c r="E49" s="76" t="s">
        <v>44</v>
      </c>
      <c r="F49" s="77">
        <f>IF(G49&lt;1942,"L",IF(G49&lt;1947,"SM",IF(G49&lt;1957,"M",IF(G49&gt;2002,"J",""))))</f>
      </c>
      <c r="G49" s="76">
        <v>1960</v>
      </c>
      <c r="H49" s="78">
        <f>IF(V49&lt;&gt;"",H$5-V49+1,"")</f>
      </c>
      <c r="I49" s="78"/>
      <c r="J49" s="79">
        <f>IF(W49&lt;&gt;"",(J$5-W49+1)*1.5,"")</f>
        <v>64.5</v>
      </c>
      <c r="K49" s="87"/>
      <c r="L49" s="81">
        <f>Y49</f>
        <v>0</v>
      </c>
      <c r="M49" s="82">
        <f>Z49</f>
        <v>0</v>
      </c>
      <c r="N49" s="83">
        <f>AH49</f>
        <v>0</v>
      </c>
      <c r="O49" s="83">
        <f>AI49</f>
        <v>0</v>
      </c>
      <c r="P49" s="82">
        <f>SUM(H49:K49)</f>
        <v>64.5</v>
      </c>
      <c r="Q49" s="84">
        <f>SUM(H49:K49)+MAX(M49,O49)</f>
        <v>64.5</v>
      </c>
      <c r="R49" s="85">
        <f>Q49+MAX(T49,U49)</f>
        <v>67.5</v>
      </c>
      <c r="S49" s="84">
        <f>SUM($H49:$K49)+MAX(M49,O49)</f>
        <v>64.5</v>
      </c>
      <c r="T49" s="86">
        <f>IF(L49&gt;0,3,0)</f>
        <v>0</v>
      </c>
      <c r="U49" s="86">
        <f>IF(P49&gt;0,3,0)</f>
        <v>3</v>
      </c>
      <c r="V49" s="87"/>
      <c r="W49" s="87">
        <v>15</v>
      </c>
      <c r="X49" s="88">
        <v>0</v>
      </c>
      <c r="Y49" s="80"/>
      <c r="Z49" s="89"/>
      <c r="AA49" s="80"/>
      <c r="AB49" s="87"/>
      <c r="AC49" s="80"/>
      <c r="AD49" s="99"/>
      <c r="AE49" s="80"/>
      <c r="AF49" s="80"/>
      <c r="AG49" s="80"/>
      <c r="AH49" s="93">
        <f>MAX(AA49:AG49)</f>
        <v>0</v>
      </c>
      <c r="AI49" s="89">
        <f>AH49*AI$5</f>
        <v>0</v>
      </c>
      <c r="AU49" s="2"/>
      <c r="AV49" s="2"/>
      <c r="AW49" s="2"/>
    </row>
    <row r="50" spans="1:43" s="94" customFormat="1" ht="15.75" customHeight="1">
      <c r="A50" s="74">
        <f>A49+1</f>
        <v>44</v>
      </c>
      <c r="B50" s="97" t="s">
        <v>95</v>
      </c>
      <c r="C50" s="42" t="s">
        <v>42</v>
      </c>
      <c r="D50" s="76" t="s">
        <v>43</v>
      </c>
      <c r="E50" s="76" t="s">
        <v>44</v>
      </c>
      <c r="F50" s="77">
        <f>IF(G50&lt;1942,"L",IF(G50&lt;1947,"SM",IF(G50&lt;1957,"M",IF(G50&gt;2002,"J",""))))</f>
      </c>
      <c r="G50" s="76">
        <v>1976</v>
      </c>
      <c r="H50" s="78">
        <f>IF(V50&lt;&gt;"",H$5-V50+1,"")</f>
        <v>50</v>
      </c>
      <c r="I50" s="78"/>
      <c r="J50" s="79">
        <f>IF(W50&lt;&gt;"",(J$5-W50+1)*1.5,"")</f>
      </c>
      <c r="K50" s="87"/>
      <c r="L50" s="81">
        <f>Y50</f>
        <v>0</v>
      </c>
      <c r="M50" s="82">
        <f>Z50</f>
        <v>0</v>
      </c>
      <c r="N50" s="83">
        <f>AH50</f>
        <v>29</v>
      </c>
      <c r="O50" s="83">
        <f>AI50</f>
        <v>14.5</v>
      </c>
      <c r="P50" s="82">
        <f>SUM(H50:K50)</f>
        <v>50</v>
      </c>
      <c r="Q50" s="84">
        <f>SUM(H50:K50)+MAX(M50,O50)</f>
        <v>64.5</v>
      </c>
      <c r="R50" s="85">
        <f>Q50+MAX(T50,U50)</f>
        <v>67.5</v>
      </c>
      <c r="S50" s="84">
        <f>SUM($H50:$K50)+MAX(M50,O50)</f>
        <v>64.5</v>
      </c>
      <c r="T50" s="86">
        <f>IF(L50&gt;0,3,0)</f>
        <v>0</v>
      </c>
      <c r="U50" s="86">
        <f>IF(P50&gt;0,3,0)</f>
        <v>3</v>
      </c>
      <c r="V50" s="87">
        <v>21</v>
      </c>
      <c r="W50" s="87"/>
      <c r="X50" s="88">
        <v>0</v>
      </c>
      <c r="Y50" s="80"/>
      <c r="Z50" s="89"/>
      <c r="AA50" s="80">
        <v>29</v>
      </c>
      <c r="AB50" s="87"/>
      <c r="AC50" s="80"/>
      <c r="AD50" s="99"/>
      <c r="AE50" s="80"/>
      <c r="AF50" s="80"/>
      <c r="AG50" s="80"/>
      <c r="AH50" s="93">
        <f>MAX(AA50:AG50)</f>
        <v>29</v>
      </c>
      <c r="AI50" s="89">
        <f>AH50*AI$5</f>
        <v>14.5</v>
      </c>
      <c r="AJ50" s="2"/>
      <c r="AQ50" s="2"/>
    </row>
    <row r="51" spans="1:49" s="96" customFormat="1" ht="15.75" customHeight="1">
      <c r="A51" s="74">
        <f>A50+1</f>
        <v>45</v>
      </c>
      <c r="B51" s="97" t="s">
        <v>96</v>
      </c>
      <c r="C51" s="42" t="s">
        <v>42</v>
      </c>
      <c r="D51" s="76" t="s">
        <v>43</v>
      </c>
      <c r="E51" s="76" t="s">
        <v>44</v>
      </c>
      <c r="F51" s="77">
        <f>IF(G51&lt;1942,"L",IF(G51&lt;1947,"SM",IF(G51&lt;1957,"M",IF(G51&gt;2002,"J",""))))</f>
      </c>
      <c r="G51" s="76">
        <v>1971</v>
      </c>
      <c r="H51" s="78">
        <f>IF(V51&lt;&gt;"",H$5-V51+1,"")</f>
        <v>41</v>
      </c>
      <c r="I51" s="78"/>
      <c r="J51" s="79">
        <f>IF(W51&lt;&gt;"",(J$5-W51+1)*1.5,"")</f>
      </c>
      <c r="K51" s="87"/>
      <c r="L51" s="81">
        <f>Y51</f>
        <v>0</v>
      </c>
      <c r="M51" s="82">
        <f>Z51</f>
        <v>0</v>
      </c>
      <c r="N51" s="83">
        <f>AH51</f>
        <v>46</v>
      </c>
      <c r="O51" s="83">
        <f>AI51</f>
        <v>23</v>
      </c>
      <c r="P51" s="82">
        <f>SUM(H51:K51)</f>
        <v>41</v>
      </c>
      <c r="Q51" s="84">
        <f>SUM(H51:K51)+MAX(M51,O51)</f>
        <v>64</v>
      </c>
      <c r="R51" s="85">
        <f>Q51+MAX(T51,U51)</f>
        <v>67</v>
      </c>
      <c r="S51" s="84">
        <f>SUM($H51:$K51)+MAX(M51,O51)</f>
        <v>64</v>
      </c>
      <c r="T51" s="86">
        <f>IF(L51&gt;0,3,0)</f>
        <v>0</v>
      </c>
      <c r="U51" s="86">
        <f>IF(P51&gt;0,3,0)</f>
        <v>3</v>
      </c>
      <c r="V51" s="87">
        <v>30</v>
      </c>
      <c r="W51" s="87"/>
      <c r="X51" s="88">
        <v>0</v>
      </c>
      <c r="Y51" s="80"/>
      <c r="Z51" s="89"/>
      <c r="AA51" s="80">
        <v>46</v>
      </c>
      <c r="AB51" s="87"/>
      <c r="AC51" s="80"/>
      <c r="AD51" s="80"/>
      <c r="AE51" s="80"/>
      <c r="AF51" s="80"/>
      <c r="AG51" s="80"/>
      <c r="AH51" s="93">
        <f>MAX(AA51:AG51)</f>
        <v>46</v>
      </c>
      <c r="AI51" s="89">
        <f>AH51*AI$5</f>
        <v>23</v>
      </c>
      <c r="AJ51" s="94"/>
      <c r="AK51" s="94"/>
      <c r="AL51" s="94"/>
      <c r="AM51" s="94"/>
      <c r="AN51" s="94"/>
      <c r="AO51" s="94"/>
      <c r="AQ51" s="94"/>
      <c r="AT51" s="94"/>
      <c r="AU51" s="94"/>
      <c r="AV51" s="94"/>
      <c r="AW51" s="94"/>
    </row>
    <row r="52" spans="1:52" s="94" customFormat="1" ht="15.75" customHeight="1">
      <c r="A52" s="74">
        <f>A51+1</f>
        <v>46</v>
      </c>
      <c r="B52" s="75" t="s">
        <v>97</v>
      </c>
      <c r="C52" s="42" t="s">
        <v>42</v>
      </c>
      <c r="D52" s="76" t="s">
        <v>43</v>
      </c>
      <c r="E52" s="76" t="s">
        <v>44</v>
      </c>
      <c r="F52" s="77" t="str">
        <f>IF(G52&lt;1942,"L",IF(G52&lt;1947,"SM",IF(G52&lt;1957,"M",IF(G52&gt;2002,"J",""))))</f>
        <v>M</v>
      </c>
      <c r="G52" s="76">
        <v>1951</v>
      </c>
      <c r="H52" s="78">
        <f>IF(V52&lt;&gt;"",H$5-V52+1,"")</f>
        <v>13</v>
      </c>
      <c r="I52" s="78"/>
      <c r="J52" s="79">
        <f>IF(W52&lt;&gt;"",(J$5-W52+1)*1.5,"")</f>
        <v>31.5</v>
      </c>
      <c r="K52" s="87"/>
      <c r="L52" s="81">
        <f>Y52</f>
        <v>0</v>
      </c>
      <c r="M52" s="82">
        <f>Z52</f>
        <v>0</v>
      </c>
      <c r="N52" s="83">
        <f>AH52</f>
        <v>38</v>
      </c>
      <c r="O52" s="83">
        <f>AI52</f>
        <v>19</v>
      </c>
      <c r="P52" s="82">
        <f>SUM(H52:K52)</f>
        <v>44.5</v>
      </c>
      <c r="Q52" s="84">
        <f>SUM(H52:K52)+MAX(M52,O52)</f>
        <v>63.5</v>
      </c>
      <c r="R52" s="85">
        <f>Q52+MAX(T52,U52)</f>
        <v>66.5</v>
      </c>
      <c r="S52" s="84">
        <f>SUM($H52:$K52)+MAX(M52,O52)</f>
        <v>63.5</v>
      </c>
      <c r="T52" s="86">
        <f>IF(L52&gt;0,3,0)</f>
        <v>0</v>
      </c>
      <c r="U52" s="86">
        <f>IF(P52&gt;0,3,0)</f>
        <v>3</v>
      </c>
      <c r="V52" s="87">
        <v>58</v>
      </c>
      <c r="W52" s="87">
        <v>37</v>
      </c>
      <c r="X52" s="88">
        <v>0</v>
      </c>
      <c r="Y52" s="90">
        <f>IF(X52&gt;0,X$5-X52+1,0)</f>
        <v>0</v>
      </c>
      <c r="Z52" s="89">
        <f>Y52*Z$5</f>
        <v>0</v>
      </c>
      <c r="AA52" s="80">
        <v>38</v>
      </c>
      <c r="AB52" s="115">
        <v>11</v>
      </c>
      <c r="AC52" s="80"/>
      <c r="AD52" s="99"/>
      <c r="AE52" s="80"/>
      <c r="AF52" s="80"/>
      <c r="AG52" s="80"/>
      <c r="AH52" s="93">
        <f>MAX(AA52:AG52)</f>
        <v>38</v>
      </c>
      <c r="AI52" s="89">
        <f>AH52*AI$5</f>
        <v>19</v>
      </c>
      <c r="AL52" s="2"/>
      <c r="AP52" s="96"/>
      <c r="AR52" s="96"/>
      <c r="AS52" s="96"/>
      <c r="AT52" s="96"/>
      <c r="AX52" s="2"/>
      <c r="AY52" s="2"/>
      <c r="AZ52" s="2"/>
    </row>
    <row r="53" spans="1:52" ht="15.75" customHeight="1">
      <c r="A53" s="74">
        <f>A52+1</f>
        <v>47</v>
      </c>
      <c r="B53" s="106" t="s">
        <v>98</v>
      </c>
      <c r="C53" s="42" t="s">
        <v>46</v>
      </c>
      <c r="D53" s="76" t="s">
        <v>43</v>
      </c>
      <c r="E53" s="41" t="s">
        <v>66</v>
      </c>
      <c r="F53" s="77">
        <f>IF(G53&lt;1942,"L",IF(G53&lt;1947,"SM",IF(G53&lt;1957,"M",IF(G53&gt;2002,"J",""))))</f>
      </c>
      <c r="G53" s="116">
        <v>1970</v>
      </c>
      <c r="H53" s="78">
        <f>IF(V53&lt;&gt;"",H$5-V53+1,"")</f>
      </c>
      <c r="I53" s="78"/>
      <c r="J53" s="79">
        <f>IF(W53&lt;&gt;"",(J$5-W53+1)*1.5,"")</f>
        <v>42</v>
      </c>
      <c r="K53" s="80">
        <v>21</v>
      </c>
      <c r="L53" s="81">
        <f>Y53</f>
        <v>0</v>
      </c>
      <c r="M53" s="82">
        <f>Z53</f>
        <v>0</v>
      </c>
      <c r="N53" s="83">
        <f>AH53</f>
        <v>0</v>
      </c>
      <c r="O53" s="83">
        <f>AI53</f>
        <v>0</v>
      </c>
      <c r="P53" s="82">
        <f>SUM(H53:K53)</f>
        <v>63</v>
      </c>
      <c r="Q53" s="84">
        <f>SUM(H53:K53)+MAX(M53,O53)</f>
        <v>63</v>
      </c>
      <c r="R53" s="85">
        <f>Q53+MAX(T53,U53)</f>
        <v>66</v>
      </c>
      <c r="S53" s="84">
        <f>SUM($H53:$K53)+MAX(M53,O53)</f>
        <v>63</v>
      </c>
      <c r="T53" s="86">
        <f>IF(L53&gt;0,3,0)</f>
        <v>0</v>
      </c>
      <c r="U53" s="86">
        <f>IF(P53&gt;0,3,0)</f>
        <v>3</v>
      </c>
      <c r="V53" s="87"/>
      <c r="W53" s="87">
        <v>30</v>
      </c>
      <c r="X53" s="88">
        <v>0</v>
      </c>
      <c r="Y53" s="80">
        <f>IF(X53&gt;0,X$5-X53+1,0)</f>
        <v>0</v>
      </c>
      <c r="Z53" s="89">
        <f>Y53*Z$5</f>
        <v>0</v>
      </c>
      <c r="AA53" s="80"/>
      <c r="AB53" s="87"/>
      <c r="AC53" s="80"/>
      <c r="AD53" s="80"/>
      <c r="AE53" s="80"/>
      <c r="AF53" s="80"/>
      <c r="AG53" s="80"/>
      <c r="AH53" s="93">
        <f>MAX(AA53:AG53)</f>
        <v>0</v>
      </c>
      <c r="AI53" s="89">
        <f>AH53*AI$5</f>
        <v>0</v>
      </c>
      <c r="AJ53" s="94"/>
      <c r="AL53" s="94"/>
      <c r="AM53" s="96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6"/>
      <c r="AY53" s="96"/>
      <c r="AZ53" s="96"/>
    </row>
    <row r="54" spans="1:52" s="94" customFormat="1" ht="15.75" customHeight="1">
      <c r="A54" s="74">
        <f>A53+1</f>
        <v>48</v>
      </c>
      <c r="B54" s="97" t="s">
        <v>99</v>
      </c>
      <c r="C54" s="42" t="s">
        <v>8</v>
      </c>
      <c r="D54" s="76" t="s">
        <v>43</v>
      </c>
      <c r="E54" s="76" t="s">
        <v>44</v>
      </c>
      <c r="F54" s="77" t="str">
        <f>IF(G54&lt;1942,"L",IF(G54&lt;1947,"SM",IF(G54&lt;1957,"M",IF(G54&gt;2002,"J",""))))</f>
        <v>SM</v>
      </c>
      <c r="G54" s="76">
        <v>1942</v>
      </c>
      <c r="H54" s="78">
        <f>IF(V54&lt;&gt;"",H$5-V54+1,"")</f>
      </c>
      <c r="I54" s="78">
        <v>20</v>
      </c>
      <c r="J54" s="79">
        <f>IF(W54&lt;&gt;"",(J$5-W54+1)*1.5,"")</f>
        <v>34.5</v>
      </c>
      <c r="K54" s="87"/>
      <c r="L54" s="81">
        <f>Y54</f>
        <v>0</v>
      </c>
      <c r="M54" s="82">
        <f>Z54</f>
        <v>0</v>
      </c>
      <c r="N54" s="83">
        <f>AH54</f>
        <v>17</v>
      </c>
      <c r="O54" s="83">
        <f>AI54</f>
        <v>8.5</v>
      </c>
      <c r="P54" s="82">
        <f>SUM(H54:K54)</f>
        <v>54.5</v>
      </c>
      <c r="Q54" s="84">
        <f>SUM(H54:K54)+MAX(M54,O54)</f>
        <v>63</v>
      </c>
      <c r="R54" s="85">
        <f>Q54+MAX(T54,U54)</f>
        <v>66</v>
      </c>
      <c r="S54" s="84">
        <f>SUM($H54:$K54)+MAX(M54,O54)</f>
        <v>63</v>
      </c>
      <c r="T54" s="86">
        <f>IF(L54&gt;0,3,0)</f>
        <v>0</v>
      </c>
      <c r="U54" s="86">
        <f>IF(P54&gt;0,3,0)</f>
        <v>3</v>
      </c>
      <c r="V54" s="87"/>
      <c r="W54" s="87">
        <v>35</v>
      </c>
      <c r="X54" s="88">
        <v>0</v>
      </c>
      <c r="Y54" s="80">
        <f>IF(X54&gt;0,X$5-X54+1,0)</f>
        <v>0</v>
      </c>
      <c r="Z54" s="89">
        <f>Y54*Z$5</f>
        <v>0</v>
      </c>
      <c r="AA54" s="80"/>
      <c r="AB54" s="87"/>
      <c r="AC54" s="80"/>
      <c r="AD54" s="99"/>
      <c r="AE54" s="80">
        <v>17</v>
      </c>
      <c r="AF54" s="80"/>
      <c r="AG54" s="80"/>
      <c r="AH54" s="93">
        <f>MAX(AA54:AG54)</f>
        <v>17</v>
      </c>
      <c r="AI54" s="89">
        <f>AH54*AI$5</f>
        <v>8.5</v>
      </c>
      <c r="AK54" s="2"/>
      <c r="AX54" s="96"/>
      <c r="AY54" s="96"/>
      <c r="AZ54" s="96"/>
    </row>
    <row r="55" spans="1:52" s="94" customFormat="1" ht="15.75" customHeight="1">
      <c r="A55" s="74">
        <f>A54+1</f>
        <v>49</v>
      </c>
      <c r="B55" s="97" t="s">
        <v>100</v>
      </c>
      <c r="C55" s="42" t="s">
        <v>42</v>
      </c>
      <c r="D55" s="76" t="s">
        <v>43</v>
      </c>
      <c r="E55" s="76" t="s">
        <v>44</v>
      </c>
      <c r="F55" s="77">
        <f>IF(G55&lt;1942,"L",IF(G55&lt;1947,"SM",IF(G55&lt;1957,"M",IF(G55&gt;2002,"J",""))))</f>
      </c>
      <c r="G55" s="76">
        <v>1968</v>
      </c>
      <c r="H55" s="78">
        <f>IF(V55&lt;&gt;"",H$5-V55+1,"")</f>
        <v>62</v>
      </c>
      <c r="I55" s="78"/>
      <c r="J55" s="79">
        <f>IF(W55&lt;&gt;"",(J$5-W55+1)*1.5,"")</f>
      </c>
      <c r="K55" s="87"/>
      <c r="L55" s="81">
        <f>Y55</f>
        <v>0</v>
      </c>
      <c r="M55" s="82">
        <f>Z55</f>
        <v>0</v>
      </c>
      <c r="N55" s="83">
        <f>AH55</f>
        <v>0</v>
      </c>
      <c r="O55" s="83">
        <f>AI55</f>
        <v>0</v>
      </c>
      <c r="P55" s="82">
        <f>SUM(H55:K55)</f>
        <v>62</v>
      </c>
      <c r="Q55" s="84">
        <f>SUM(H55:K55)+MAX(M55,O55)</f>
        <v>62</v>
      </c>
      <c r="R55" s="85">
        <f>Q55+MAX(T55,U55)</f>
        <v>65</v>
      </c>
      <c r="S55" s="84">
        <f>SUM($H55:$K55)+MAX(M55,O55)</f>
        <v>62</v>
      </c>
      <c r="T55" s="86">
        <f>IF(L55&gt;0,3,0)</f>
        <v>0</v>
      </c>
      <c r="U55" s="86">
        <f>IF(P55&gt;0,3,0)</f>
        <v>3</v>
      </c>
      <c r="V55" s="87">
        <v>9</v>
      </c>
      <c r="W55" s="87"/>
      <c r="X55" s="88">
        <v>0</v>
      </c>
      <c r="Y55" s="80"/>
      <c r="Z55" s="89"/>
      <c r="AA55" s="90"/>
      <c r="AB55" s="87"/>
      <c r="AC55" s="80"/>
      <c r="AD55" s="99"/>
      <c r="AE55" s="80"/>
      <c r="AF55" s="80"/>
      <c r="AG55" s="80"/>
      <c r="AH55" s="93">
        <f>MAX(AA55:AG55)</f>
        <v>0</v>
      </c>
      <c r="AI55" s="89">
        <f>AH55*AI$5</f>
        <v>0</v>
      </c>
      <c r="AK55" s="2"/>
      <c r="AL55" s="2"/>
      <c r="AX55" s="2"/>
      <c r="AY55" s="2"/>
      <c r="AZ55" s="2"/>
    </row>
    <row r="56" spans="1:52" s="94" customFormat="1" ht="15.75" customHeight="1">
      <c r="A56" s="74">
        <f>A55+1</f>
        <v>50</v>
      </c>
      <c r="B56" s="97" t="s">
        <v>101</v>
      </c>
      <c r="C56" s="42" t="s">
        <v>42</v>
      </c>
      <c r="D56" s="76" t="s">
        <v>43</v>
      </c>
      <c r="E56" s="76" t="s">
        <v>44</v>
      </c>
      <c r="F56" s="77" t="str">
        <f>IF(G56&lt;1942,"L",IF(G56&lt;1947,"SM",IF(G56&lt;1957,"M",IF(G56&gt;2002,"J",""))))</f>
        <v>M</v>
      </c>
      <c r="G56" s="76">
        <v>1949</v>
      </c>
      <c r="H56" s="78">
        <f>IF(V56&lt;&gt;"",H$5-V56+1,"")</f>
      </c>
      <c r="I56" s="78"/>
      <c r="J56" s="79">
        <f>IF(W56&lt;&gt;"",(J$5-W56+1)*1.5,"")</f>
        <v>33</v>
      </c>
      <c r="K56" s="87">
        <v>18</v>
      </c>
      <c r="L56" s="81">
        <f>Y56</f>
        <v>21</v>
      </c>
      <c r="M56" s="82">
        <f>Z56</f>
        <v>10.5</v>
      </c>
      <c r="N56" s="83">
        <f>AH56</f>
        <v>0</v>
      </c>
      <c r="O56" s="83">
        <f>AI56</f>
        <v>0</v>
      </c>
      <c r="P56" s="82">
        <f>SUM(H56:K56)</f>
        <v>51</v>
      </c>
      <c r="Q56" s="84">
        <f>SUM(H56:K56)+MAX(M56,O56)</f>
        <v>61.5</v>
      </c>
      <c r="R56" s="85">
        <f>Q56+MAX(T56,U56)</f>
        <v>64.5</v>
      </c>
      <c r="S56" s="84">
        <f>SUM($H56:$K56)+MAX(M56,O56)</f>
        <v>61.5</v>
      </c>
      <c r="T56" s="86">
        <f>IF(L56&gt;0,3,0)</f>
        <v>3</v>
      </c>
      <c r="U56" s="86">
        <f>IF(P56&gt;0,3,0)</f>
        <v>3</v>
      </c>
      <c r="V56" s="87"/>
      <c r="W56" s="87">
        <v>36</v>
      </c>
      <c r="X56" s="88">
        <v>16</v>
      </c>
      <c r="Y56" s="80">
        <f>IF(X56&gt;0,X$5-X56+1,0)</f>
        <v>21</v>
      </c>
      <c r="Z56" s="89">
        <f>Y56*Z$5</f>
        <v>10.5</v>
      </c>
      <c r="AA56" s="80"/>
      <c r="AB56" s="87"/>
      <c r="AC56" s="80"/>
      <c r="AD56" s="99"/>
      <c r="AE56" s="80"/>
      <c r="AF56" s="80"/>
      <c r="AG56" s="80"/>
      <c r="AH56" s="93">
        <f>MAX(AA56:AG56)</f>
        <v>0</v>
      </c>
      <c r="AI56" s="89">
        <f>AH56*AI$5</f>
        <v>0</v>
      </c>
      <c r="AJ56" s="96"/>
      <c r="AQ56" s="2"/>
      <c r="AR56" s="2"/>
      <c r="AS56" s="2"/>
      <c r="AX56" s="2"/>
      <c r="AY56" s="2"/>
      <c r="AZ56" s="2"/>
    </row>
    <row r="57" spans="1:38" s="94" customFormat="1" ht="15.75" customHeight="1">
      <c r="A57" s="74">
        <f>A56+1</f>
        <v>51</v>
      </c>
      <c r="B57" s="97" t="s">
        <v>102</v>
      </c>
      <c r="C57" s="42" t="s">
        <v>42</v>
      </c>
      <c r="D57" s="76" t="s">
        <v>43</v>
      </c>
      <c r="E57" s="76" t="s">
        <v>44</v>
      </c>
      <c r="F57" s="77">
        <f>IF(G57&lt;1942,"L",IF(G57&lt;1947,"SM",IF(G57&lt;1957,"M",IF(G57&gt;2002,"J",""))))</f>
      </c>
      <c r="G57" s="76">
        <v>1975</v>
      </c>
      <c r="H57" s="78">
        <f>IF(V57&lt;&gt;"",H$5-V57+1,"")</f>
        <v>61</v>
      </c>
      <c r="I57" s="78"/>
      <c r="J57" s="79">
        <f>IF(W57&lt;&gt;"",(J$5-W57+1)*1.5,"")</f>
      </c>
      <c r="K57" s="87"/>
      <c r="L57" s="81">
        <f>Y57</f>
        <v>0</v>
      </c>
      <c r="M57" s="82">
        <f>Z57</f>
        <v>0</v>
      </c>
      <c r="N57" s="83">
        <f>AH57</f>
        <v>0</v>
      </c>
      <c r="O57" s="83">
        <f>AI57</f>
        <v>0</v>
      </c>
      <c r="P57" s="82">
        <f>SUM(H57:K57)</f>
        <v>61</v>
      </c>
      <c r="Q57" s="84">
        <f>SUM(H57:K57)+MAX(M57,O57)</f>
        <v>61</v>
      </c>
      <c r="R57" s="85">
        <f>Q57+MAX(T57,U57)</f>
        <v>64</v>
      </c>
      <c r="S57" s="84">
        <f>SUM($H57:$K57)+MAX(M57,O57)</f>
        <v>61</v>
      </c>
      <c r="T57" s="86">
        <f>IF(L57&gt;0,3,0)</f>
        <v>0</v>
      </c>
      <c r="U57" s="86">
        <f>IF(P57&gt;0,3,0)</f>
        <v>3</v>
      </c>
      <c r="V57" s="87">
        <v>10</v>
      </c>
      <c r="W57" s="87"/>
      <c r="X57" s="88">
        <v>0</v>
      </c>
      <c r="Y57" s="80"/>
      <c r="Z57" s="89"/>
      <c r="AA57" s="80"/>
      <c r="AB57" s="101"/>
      <c r="AC57" s="80"/>
      <c r="AD57" s="99"/>
      <c r="AE57" s="80"/>
      <c r="AF57" s="80"/>
      <c r="AG57" s="80"/>
      <c r="AH57" s="93">
        <f>MAX(AA57:AG57)</f>
        <v>0</v>
      </c>
      <c r="AI57" s="89">
        <f>AH57*AI$5</f>
        <v>0</v>
      </c>
      <c r="AL57" s="96"/>
    </row>
    <row r="58" spans="1:35" s="94" customFormat="1" ht="15.75" customHeight="1">
      <c r="A58" s="74">
        <f>A57+1</f>
        <v>52</v>
      </c>
      <c r="B58" s="75" t="s">
        <v>103</v>
      </c>
      <c r="C58" s="42" t="s">
        <v>42</v>
      </c>
      <c r="D58" s="76" t="s">
        <v>43</v>
      </c>
      <c r="E58" s="76" t="s">
        <v>44</v>
      </c>
      <c r="F58" s="77" t="str">
        <f>IF(G58&lt;1942,"L",IF(G58&lt;1947,"SM",IF(G58&lt;1957,"M",IF(G58&gt;2002,"J",""))))</f>
        <v>M</v>
      </c>
      <c r="G58" s="76">
        <v>1949</v>
      </c>
      <c r="H58" s="78">
        <f>IF(V58&lt;&gt;"",H$5-V58+1,"")</f>
        <v>30</v>
      </c>
      <c r="I58" s="78"/>
      <c r="J58" s="79">
        <f>IF(W58&lt;&gt;"",(J$5-W58+1)*1.5,"")</f>
        <v>19.5</v>
      </c>
      <c r="K58" s="87"/>
      <c r="L58" s="81">
        <f>Y58</f>
        <v>0</v>
      </c>
      <c r="M58" s="82">
        <f>Z58</f>
        <v>0</v>
      </c>
      <c r="N58" s="83">
        <f>AH58</f>
        <v>19</v>
      </c>
      <c r="O58" s="83">
        <f>AI58</f>
        <v>9.5</v>
      </c>
      <c r="P58" s="82">
        <f>SUM(H58:K58)</f>
        <v>49.5</v>
      </c>
      <c r="Q58" s="84">
        <f>SUM(H58:K58)+MAX(M58,O58)</f>
        <v>59</v>
      </c>
      <c r="R58" s="85">
        <f>Q58+MAX(T58,U58)</f>
        <v>62</v>
      </c>
      <c r="S58" s="84">
        <f>SUM($H58:$K58)+MAX(M58,O58)</f>
        <v>59</v>
      </c>
      <c r="T58" s="86">
        <f>IF(L58&gt;0,3,0)</f>
        <v>0</v>
      </c>
      <c r="U58" s="86">
        <f>IF(P58&gt;0,3,0)</f>
        <v>3</v>
      </c>
      <c r="V58" s="87">
        <v>41</v>
      </c>
      <c r="W58" s="87">
        <v>45</v>
      </c>
      <c r="X58" s="88">
        <v>0</v>
      </c>
      <c r="Y58" s="90">
        <f>IF(X58&gt;0,X$5-X58+1,0)</f>
        <v>0</v>
      </c>
      <c r="Z58" s="89">
        <f>Y58*Z$5</f>
        <v>0</v>
      </c>
      <c r="AA58" s="80">
        <v>19</v>
      </c>
      <c r="AB58" s="80"/>
      <c r="AC58" s="80"/>
      <c r="AD58" s="99"/>
      <c r="AE58" s="80"/>
      <c r="AF58" s="80"/>
      <c r="AG58" s="80"/>
      <c r="AH58" s="93">
        <f>MAX(AA58:AG58)</f>
        <v>19</v>
      </c>
      <c r="AI58" s="89">
        <f>AH58*AI$5</f>
        <v>9.5</v>
      </c>
    </row>
    <row r="59" spans="1:52" s="96" customFormat="1" ht="15.75" customHeight="1">
      <c r="A59" s="74">
        <f>A58+1</f>
        <v>53</v>
      </c>
      <c r="B59" s="97" t="s">
        <v>104</v>
      </c>
      <c r="C59" s="42" t="s">
        <v>58</v>
      </c>
      <c r="D59" s="76" t="s">
        <v>43</v>
      </c>
      <c r="E59" s="76" t="s">
        <v>44</v>
      </c>
      <c r="F59" s="77">
        <f>IF(G59&lt;1942,"L",IF(G59&lt;1947,"SM",IF(G59&lt;1957,"M",IF(G59&gt;2002,"J",""))))</f>
      </c>
      <c r="G59" s="76">
        <v>1971</v>
      </c>
      <c r="H59" s="78">
        <f>IF(V59&lt;&gt;"",H$5-V59+1,"")</f>
        <v>58</v>
      </c>
      <c r="I59" s="78"/>
      <c r="J59" s="79">
        <f>IF(W59&lt;&gt;"",(J$5-W59+1)*1.5,"")</f>
      </c>
      <c r="K59" s="87"/>
      <c r="L59" s="81">
        <f>Y59</f>
        <v>0</v>
      </c>
      <c r="M59" s="82">
        <f>Z59</f>
        <v>0</v>
      </c>
      <c r="N59" s="83">
        <f>AH59</f>
        <v>1</v>
      </c>
      <c r="O59" s="83">
        <f>AI59</f>
        <v>0.5</v>
      </c>
      <c r="P59" s="82">
        <f>SUM(H59:K59)</f>
        <v>58</v>
      </c>
      <c r="Q59" s="84">
        <f>SUM(H59:K59)+MAX(M59,O59)</f>
        <v>58.5</v>
      </c>
      <c r="R59" s="85">
        <f>Q59+MAX(T59,U59)</f>
        <v>61.5</v>
      </c>
      <c r="S59" s="84">
        <f>SUM($H59:$K59)+MAX(M59,O59)</f>
        <v>58.5</v>
      </c>
      <c r="T59" s="86">
        <f>IF(L59&gt;0,3,0)</f>
        <v>0</v>
      </c>
      <c r="U59" s="86">
        <f>IF(P59&gt;0,3,0)</f>
        <v>3</v>
      </c>
      <c r="V59" s="87">
        <v>13</v>
      </c>
      <c r="W59" s="87"/>
      <c r="X59" s="88">
        <v>0</v>
      </c>
      <c r="Y59" s="90">
        <f>IF(X59&gt;0,X$5-X59+1,0)</f>
        <v>0</v>
      </c>
      <c r="Z59" s="89">
        <f>Y59*Z$5</f>
        <v>0</v>
      </c>
      <c r="AA59" s="80"/>
      <c r="AB59" s="80">
        <v>1</v>
      </c>
      <c r="AC59" s="80"/>
      <c r="AD59" s="99"/>
      <c r="AE59" s="80"/>
      <c r="AF59" s="80"/>
      <c r="AG59" s="80"/>
      <c r="AH59" s="93">
        <f>MAX(AA59:AG59)</f>
        <v>1</v>
      </c>
      <c r="AI59" s="89">
        <f>AH59*AI$5</f>
        <v>0.5</v>
      </c>
      <c r="AJ59" s="2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</row>
    <row r="60" spans="1:46" s="94" customFormat="1" ht="15.75" customHeight="1">
      <c r="A60" s="74">
        <f>A59+1</f>
        <v>54</v>
      </c>
      <c r="B60" s="97" t="s">
        <v>105</v>
      </c>
      <c r="C60" s="42" t="s">
        <v>42</v>
      </c>
      <c r="D60" s="76" t="s">
        <v>43</v>
      </c>
      <c r="E60" s="76" t="s">
        <v>44</v>
      </c>
      <c r="F60" s="77" t="str">
        <f>IF(G60&lt;1942,"L",IF(G60&lt;1947,"SM",IF(G60&lt;1957,"M",IF(G60&gt;2002,"J",""))))</f>
        <v>SM</v>
      </c>
      <c r="G60" s="76">
        <v>1944</v>
      </c>
      <c r="H60" s="78">
        <f>IF(V60&lt;&gt;"",H$5-V60+1,"")</f>
        <v>43</v>
      </c>
      <c r="I60" s="78"/>
      <c r="J60" s="79">
        <f>IF(W60&lt;&gt;"",(J$5-W60+1)*1.5,"")</f>
      </c>
      <c r="K60" s="87"/>
      <c r="L60" s="81">
        <f>Y60</f>
        <v>3</v>
      </c>
      <c r="M60" s="82">
        <f>Z60</f>
        <v>1.5</v>
      </c>
      <c r="N60" s="83">
        <f>AH60</f>
        <v>27</v>
      </c>
      <c r="O60" s="83">
        <f>AI60</f>
        <v>13.5</v>
      </c>
      <c r="P60" s="82">
        <f>SUM(H60:K60)</f>
        <v>43</v>
      </c>
      <c r="Q60" s="84">
        <f>SUM(H60:K60)+MAX(M60,O60)</f>
        <v>56.5</v>
      </c>
      <c r="R60" s="85">
        <f>Q60+MAX(T60,U60)</f>
        <v>59.5</v>
      </c>
      <c r="S60" s="84">
        <f>SUM($H60:$K60)+MAX(M60,O60)</f>
        <v>56.5</v>
      </c>
      <c r="T60" s="86">
        <f>IF(L60&gt;0,3,0)</f>
        <v>3</v>
      </c>
      <c r="U60" s="86">
        <f>IF(P60&gt;0,3,0)</f>
        <v>3</v>
      </c>
      <c r="V60" s="87">
        <v>28</v>
      </c>
      <c r="W60" s="87"/>
      <c r="X60" s="88">
        <v>34</v>
      </c>
      <c r="Y60" s="80">
        <f>IF(X60&gt;0,X$5-X60+1,0)</f>
        <v>3</v>
      </c>
      <c r="Z60" s="89">
        <f>Y60*Z$5</f>
        <v>1.5</v>
      </c>
      <c r="AA60" s="80">
        <v>27</v>
      </c>
      <c r="AB60" s="87"/>
      <c r="AC60" s="80"/>
      <c r="AD60" s="80"/>
      <c r="AE60" s="80"/>
      <c r="AF60" s="80"/>
      <c r="AG60" s="80"/>
      <c r="AH60" s="93">
        <f>MAX(AA60:AG60)</f>
        <v>27</v>
      </c>
      <c r="AI60" s="89">
        <f>AH60*AI$5</f>
        <v>13.5</v>
      </c>
      <c r="AT60" s="111"/>
    </row>
    <row r="61" spans="1:41" s="94" customFormat="1" ht="15.75" customHeight="1">
      <c r="A61" s="74">
        <f>A60+1</f>
        <v>55</v>
      </c>
      <c r="B61" s="97" t="s">
        <v>106</v>
      </c>
      <c r="C61" s="42" t="s">
        <v>58</v>
      </c>
      <c r="D61" s="76" t="s">
        <v>43</v>
      </c>
      <c r="E61" s="76" t="s">
        <v>44</v>
      </c>
      <c r="F61" s="77">
        <f>IF(G61&lt;1942,"L",IF(G61&lt;1947,"SM",IF(G61&lt;1957,"M",IF(G61&gt;2002,"J",""))))</f>
      </c>
      <c r="G61" s="76">
        <v>1986</v>
      </c>
      <c r="H61" s="78">
        <f>IF(V61&lt;&gt;"",H$5-V61+1,"")</f>
        <v>45</v>
      </c>
      <c r="I61" s="78"/>
      <c r="J61" s="79">
        <f>IF(W61&lt;&gt;"",(J$5-W61+1)*1.5,"")</f>
      </c>
      <c r="K61" s="87"/>
      <c r="L61" s="81">
        <f>Y61</f>
        <v>0</v>
      </c>
      <c r="M61" s="82">
        <f>Z61</f>
        <v>0</v>
      </c>
      <c r="N61" s="83">
        <f>AH61</f>
        <v>18</v>
      </c>
      <c r="O61" s="83">
        <f>AI61</f>
        <v>9</v>
      </c>
      <c r="P61" s="82">
        <f>SUM(H61:K61)</f>
        <v>45</v>
      </c>
      <c r="Q61" s="84">
        <f>SUM(H61:K61)+MAX(M61,O61)</f>
        <v>54</v>
      </c>
      <c r="R61" s="85">
        <f>Q61+MAX(T61,U61)</f>
        <v>57</v>
      </c>
      <c r="S61" s="84">
        <f>SUM($H61:$K61)+MAX(M61,O61)</f>
        <v>54</v>
      </c>
      <c r="T61" s="86">
        <f>IF(L61&gt;0,3,0)</f>
        <v>0</v>
      </c>
      <c r="U61" s="86">
        <f>IF(P61&gt;0,3,0)</f>
        <v>3</v>
      </c>
      <c r="V61" s="87">
        <v>26</v>
      </c>
      <c r="W61" s="87"/>
      <c r="X61" s="88">
        <v>0</v>
      </c>
      <c r="Y61" s="80"/>
      <c r="Z61" s="89"/>
      <c r="AA61" s="80">
        <v>18</v>
      </c>
      <c r="AB61" s="87"/>
      <c r="AC61" s="80"/>
      <c r="AD61" s="99"/>
      <c r="AE61" s="80"/>
      <c r="AF61" s="80"/>
      <c r="AG61" s="80"/>
      <c r="AH61" s="93">
        <f>MAX(AA61:AG61)</f>
        <v>18</v>
      </c>
      <c r="AI61" s="89">
        <f>AH61*AI$5</f>
        <v>9</v>
      </c>
      <c r="AM61" s="2"/>
      <c r="AN61" s="96"/>
      <c r="AO61" s="96"/>
    </row>
    <row r="62" spans="1:46" ht="15.75" customHeight="1">
      <c r="A62" s="74">
        <f>A61+1</f>
        <v>56</v>
      </c>
      <c r="B62" s="97" t="s">
        <v>107</v>
      </c>
      <c r="C62" s="42" t="s">
        <v>42</v>
      </c>
      <c r="D62" s="76" t="s">
        <v>43</v>
      </c>
      <c r="E62" s="76" t="s">
        <v>44</v>
      </c>
      <c r="F62" s="77" t="str">
        <f>IF(G62&lt;1942,"L",IF(G62&lt;1947,"SM",IF(G62&lt;1957,"M",IF(G62&gt;2002,"J",""))))</f>
        <v>M</v>
      </c>
      <c r="G62" s="76">
        <v>1953</v>
      </c>
      <c r="H62" s="78">
        <f>IF(V62&lt;&gt;"",H$5-V62+1,"")</f>
        <v>32</v>
      </c>
      <c r="I62" s="78"/>
      <c r="J62" s="79">
        <f>IF(W62&lt;&gt;"",(J$5-W62+1)*1.5,"")</f>
        <v>9</v>
      </c>
      <c r="K62" s="87"/>
      <c r="L62" s="81">
        <f>Y62</f>
        <v>0</v>
      </c>
      <c r="M62" s="82">
        <f>Z62</f>
        <v>0</v>
      </c>
      <c r="N62" s="83">
        <f>AH62</f>
        <v>25</v>
      </c>
      <c r="O62" s="83">
        <f>AI62</f>
        <v>12.5</v>
      </c>
      <c r="P62" s="82">
        <f>SUM(H62:K62)</f>
        <v>41</v>
      </c>
      <c r="Q62" s="84">
        <f>SUM(H62:K62)+MAX(M62,O62)</f>
        <v>53.5</v>
      </c>
      <c r="R62" s="85">
        <f>Q62+MAX(T62,U62)</f>
        <v>56.5</v>
      </c>
      <c r="S62" s="84">
        <f>SUM($H62:$K62)+MAX(M62,O62)</f>
        <v>53.5</v>
      </c>
      <c r="T62" s="86">
        <f>IF(L62&gt;0,3,0)</f>
        <v>0</v>
      </c>
      <c r="U62" s="86">
        <f>IF(P62&gt;0,3,0)</f>
        <v>3</v>
      </c>
      <c r="V62" s="87">
        <v>39</v>
      </c>
      <c r="W62" s="87">
        <v>52</v>
      </c>
      <c r="X62" s="88">
        <v>0</v>
      </c>
      <c r="Y62" s="80"/>
      <c r="Z62" s="89"/>
      <c r="AA62" s="80">
        <v>25</v>
      </c>
      <c r="AB62" s="87"/>
      <c r="AC62" s="80"/>
      <c r="AD62" s="99"/>
      <c r="AE62" s="80"/>
      <c r="AF62" s="80"/>
      <c r="AG62" s="80"/>
      <c r="AH62" s="93">
        <f>MAX(AA62:AG62)</f>
        <v>25</v>
      </c>
      <c r="AI62" s="89">
        <f>AH62*AI$5</f>
        <v>12.5</v>
      </c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</row>
    <row r="63" spans="1:39" s="94" customFormat="1" ht="15.75" customHeight="1">
      <c r="A63" s="74">
        <f>A62+1</f>
        <v>57</v>
      </c>
      <c r="B63" s="97" t="s">
        <v>108</v>
      </c>
      <c r="C63" s="42" t="s">
        <v>80</v>
      </c>
      <c r="D63" s="76" t="s">
        <v>43</v>
      </c>
      <c r="E63" s="76" t="s">
        <v>44</v>
      </c>
      <c r="F63" s="77" t="str">
        <f>IF(G63&lt;1942,"L",IF(G63&lt;1947,"SM",IF(G63&lt;1957,"M",IF(G63&gt;2002,"J",""))))</f>
        <v>M</v>
      </c>
      <c r="G63" s="76">
        <v>1948</v>
      </c>
      <c r="H63" s="78">
        <f>IF(V63&lt;&gt;"",H$5-V63+1,"")</f>
      </c>
      <c r="I63" s="78"/>
      <c r="J63" s="79">
        <f>IF(W63&lt;&gt;"",(J$5-W63+1)*1.5,"")</f>
        <v>52.5</v>
      </c>
      <c r="K63" s="87"/>
      <c r="L63" s="81">
        <f>Y63</f>
        <v>0</v>
      </c>
      <c r="M63" s="82">
        <f>Z63</f>
        <v>0</v>
      </c>
      <c r="N63" s="83">
        <f>AH63</f>
        <v>1</v>
      </c>
      <c r="O63" s="83">
        <f>AI63</f>
        <v>0.5</v>
      </c>
      <c r="P63" s="82">
        <f>SUM(H63:K63)</f>
        <v>52.5</v>
      </c>
      <c r="Q63" s="84">
        <f>SUM(H63:K63)+MAX(M63,O63)</f>
        <v>53</v>
      </c>
      <c r="R63" s="85">
        <f>Q63+MAX(T63,U63)</f>
        <v>56</v>
      </c>
      <c r="S63" s="84">
        <f>SUM($H63:$K63)+MAX(M63,O63)</f>
        <v>53</v>
      </c>
      <c r="T63" s="86">
        <f>IF(L63&gt;0,3,0)</f>
        <v>0</v>
      </c>
      <c r="U63" s="86">
        <f>IF(P63&gt;0,3,0)</f>
        <v>3</v>
      </c>
      <c r="V63" s="87"/>
      <c r="W63" s="87">
        <v>23</v>
      </c>
      <c r="X63" s="88">
        <v>0</v>
      </c>
      <c r="Y63" s="80">
        <f>IF(X63&gt;0,X$5-X63+1,0)</f>
        <v>0</v>
      </c>
      <c r="Z63" s="89">
        <f>Y63*Z$5</f>
        <v>0</v>
      </c>
      <c r="AA63" s="80"/>
      <c r="AB63" s="117"/>
      <c r="AC63" s="80"/>
      <c r="AD63" s="99"/>
      <c r="AE63" s="80"/>
      <c r="AF63" s="80">
        <v>1</v>
      </c>
      <c r="AG63" s="80"/>
      <c r="AH63" s="93">
        <f>MAX(AA63:AG63)</f>
        <v>1</v>
      </c>
      <c r="AI63" s="89">
        <f>AH63*AI$5</f>
        <v>0.5</v>
      </c>
      <c r="AK63" s="2"/>
      <c r="AM63" s="2"/>
    </row>
    <row r="64" spans="1:35" s="94" customFormat="1" ht="15.75" customHeight="1">
      <c r="A64" s="74">
        <f>A63+1</f>
        <v>58</v>
      </c>
      <c r="B64" s="106" t="s">
        <v>109</v>
      </c>
      <c r="C64" s="42" t="s">
        <v>80</v>
      </c>
      <c r="D64" s="76" t="s">
        <v>43</v>
      </c>
      <c r="E64" s="41" t="s">
        <v>66</v>
      </c>
      <c r="F64" s="77">
        <f>IF(G64&lt;1942,"L",IF(G64&lt;1947,"SM",IF(G64&lt;1957,"M",IF(G64&gt;2002,"J",""))))</f>
      </c>
      <c r="G64" s="118">
        <v>1957</v>
      </c>
      <c r="H64" s="78">
        <f>IF(V64&lt;&gt;"",H$5-V64+1,"")</f>
      </c>
      <c r="I64" s="78"/>
      <c r="J64" s="79">
        <f>IF(W64&lt;&gt;"",(J$5-W64+1)*1.5,"")</f>
        <v>51</v>
      </c>
      <c r="K64" s="87"/>
      <c r="L64" s="81">
        <f>Y64</f>
        <v>0</v>
      </c>
      <c r="M64" s="82">
        <f>Z64</f>
        <v>0</v>
      </c>
      <c r="N64" s="83">
        <f>AH64</f>
        <v>4</v>
      </c>
      <c r="O64" s="83">
        <f>AI64</f>
        <v>2</v>
      </c>
      <c r="P64" s="82">
        <f>SUM(H64:K64)</f>
        <v>51</v>
      </c>
      <c r="Q64" s="84">
        <f>SUM(H64:K64)+MAX(M64,O64)</f>
        <v>53</v>
      </c>
      <c r="R64" s="85">
        <f>Q64+MAX(T64,U64)</f>
        <v>56</v>
      </c>
      <c r="S64" s="84">
        <f>SUM($H64:$K64)+MAX(M64,O64)</f>
        <v>53</v>
      </c>
      <c r="T64" s="86">
        <f>IF(L64&gt;0,3,0)</f>
        <v>0</v>
      </c>
      <c r="U64" s="86">
        <f>IF(P64&gt;0,3,0)</f>
        <v>3</v>
      </c>
      <c r="V64" s="87"/>
      <c r="W64" s="87">
        <v>24</v>
      </c>
      <c r="X64" s="88">
        <v>0</v>
      </c>
      <c r="Y64" s="80">
        <f>IF(X64&gt;0,X$5-X64+1,0)</f>
        <v>0</v>
      </c>
      <c r="Z64" s="89">
        <f>Y64*Z$5</f>
        <v>0</v>
      </c>
      <c r="AA64" s="80"/>
      <c r="AB64" s="87"/>
      <c r="AC64" s="80"/>
      <c r="AD64" s="99"/>
      <c r="AE64" s="80"/>
      <c r="AF64" s="80">
        <v>4</v>
      </c>
      <c r="AG64" s="80"/>
      <c r="AH64" s="93">
        <f>MAX(AA64:AG64)</f>
        <v>4</v>
      </c>
      <c r="AI64" s="89">
        <f>AH64*AI$5</f>
        <v>2</v>
      </c>
    </row>
    <row r="65" spans="1:49" s="94" customFormat="1" ht="15.75" customHeight="1">
      <c r="A65" s="74">
        <f>A64+1</f>
        <v>59</v>
      </c>
      <c r="B65" s="97" t="s">
        <v>110</v>
      </c>
      <c r="C65" s="42" t="s">
        <v>46</v>
      </c>
      <c r="D65" s="76" t="s">
        <v>43</v>
      </c>
      <c r="E65" s="76" t="s">
        <v>44</v>
      </c>
      <c r="F65" s="77">
        <f>IF(G65&lt;1942,"L",IF(G65&lt;1947,"SM",IF(G65&lt;1957,"M",IF(G65&gt;2002,"J",""))))</f>
      </c>
      <c r="G65" s="76">
        <v>1970</v>
      </c>
      <c r="H65" s="78">
        <f>IF(V65&lt;&gt;"",H$5-V65+1,"")</f>
      </c>
      <c r="I65" s="78"/>
      <c r="J65" s="79">
        <f>IF(W65&lt;&gt;"",(J$5-W65+1)*1.5,"")</f>
      </c>
      <c r="K65" s="87">
        <v>52</v>
      </c>
      <c r="L65" s="81">
        <f>Y65</f>
        <v>0</v>
      </c>
      <c r="M65" s="82">
        <f>Z65</f>
        <v>0</v>
      </c>
      <c r="N65" s="83">
        <f>AH65</f>
        <v>0</v>
      </c>
      <c r="O65" s="83">
        <f>AI65</f>
        <v>0</v>
      </c>
      <c r="P65" s="82">
        <f>SUM(H65:K65)</f>
        <v>52</v>
      </c>
      <c r="Q65" s="84">
        <f>SUM(H65:K65)+MAX(M65,O65)</f>
        <v>52</v>
      </c>
      <c r="R65" s="85">
        <f>Q65+MAX(T65,U65)</f>
        <v>55</v>
      </c>
      <c r="S65" s="84">
        <f>SUM($H65:$K65)+MAX(M65,O65)</f>
        <v>52</v>
      </c>
      <c r="T65" s="86">
        <f>IF(L65&gt;0,3,0)</f>
        <v>0</v>
      </c>
      <c r="U65" s="86">
        <f>IF(P65&gt;0,3,0)</f>
        <v>3</v>
      </c>
      <c r="V65" s="87"/>
      <c r="W65" s="87"/>
      <c r="X65" s="88">
        <v>0</v>
      </c>
      <c r="Y65" s="80"/>
      <c r="Z65" s="89"/>
      <c r="AA65" s="80"/>
      <c r="AB65" s="87"/>
      <c r="AC65" s="80"/>
      <c r="AD65" s="99"/>
      <c r="AE65" s="80"/>
      <c r="AF65" s="80"/>
      <c r="AG65" s="80"/>
      <c r="AH65" s="93">
        <f>MAX(AA65:AG65)</f>
        <v>0</v>
      </c>
      <c r="AI65" s="89">
        <f>AH65*AI$5</f>
        <v>0</v>
      </c>
      <c r="AR65" s="96"/>
      <c r="AS65" s="96"/>
      <c r="AT65" s="2"/>
      <c r="AU65" s="2"/>
      <c r="AV65" s="2"/>
      <c r="AW65" s="2"/>
    </row>
    <row r="66" spans="1:52" ht="15.75" customHeight="1">
      <c r="A66" s="74">
        <f>A65+1</f>
        <v>60</v>
      </c>
      <c r="B66" s="75" t="s">
        <v>111</v>
      </c>
      <c r="C66" s="42" t="s">
        <v>42</v>
      </c>
      <c r="D66" s="76" t="s">
        <v>43</v>
      </c>
      <c r="E66" s="103" t="s">
        <v>44</v>
      </c>
      <c r="F66" s="77">
        <f>IF(G66&lt;1942,"L",IF(G66&lt;1947,"SM",IF(G66&lt;1957,"M",IF(G66&gt;2002,"J",""))))</f>
      </c>
      <c r="G66" s="103">
        <v>1971</v>
      </c>
      <c r="H66" s="78">
        <f>IF(V66&lt;&gt;"",H$5-V66+1,"")</f>
        <v>35</v>
      </c>
      <c r="I66" s="78"/>
      <c r="J66" s="79">
        <f>IF(W66&lt;&gt;"",(J$5-W66+1)*1.5,"")</f>
      </c>
      <c r="K66" s="104"/>
      <c r="L66" s="81">
        <f>Y66</f>
        <v>0</v>
      </c>
      <c r="M66" s="82">
        <f>Z66</f>
        <v>0</v>
      </c>
      <c r="N66" s="83">
        <f>AH66</f>
        <v>34</v>
      </c>
      <c r="O66" s="83">
        <f>AI66</f>
        <v>17</v>
      </c>
      <c r="P66" s="82">
        <f>SUM(H66:K66)</f>
        <v>35</v>
      </c>
      <c r="Q66" s="84">
        <f>SUM(H66:K66)+MAX(M66,O66)</f>
        <v>52</v>
      </c>
      <c r="R66" s="85">
        <f>Q66+MAX(T66,U66)</f>
        <v>55</v>
      </c>
      <c r="S66" s="84">
        <f>SUM($H66:$K66)+MAX(M66,O66)</f>
        <v>52</v>
      </c>
      <c r="T66" s="86">
        <f>IF(L66&gt;0,3,0)</f>
        <v>0</v>
      </c>
      <c r="U66" s="86">
        <f>IF(P66&gt;0,3,0)</f>
        <v>3</v>
      </c>
      <c r="V66" s="87">
        <v>36</v>
      </c>
      <c r="W66" s="87"/>
      <c r="X66" s="88">
        <v>0</v>
      </c>
      <c r="Y66" s="80"/>
      <c r="Z66" s="89"/>
      <c r="AA66" s="80">
        <v>34</v>
      </c>
      <c r="AB66" s="104"/>
      <c r="AC66" s="110"/>
      <c r="AD66" s="80"/>
      <c r="AE66" s="110"/>
      <c r="AF66" s="110"/>
      <c r="AG66" s="110"/>
      <c r="AH66" s="93">
        <f>MAX(AA66:AG66)</f>
        <v>34</v>
      </c>
      <c r="AI66" s="89">
        <f>AH66*AI$5</f>
        <v>17</v>
      </c>
      <c r="AJ66" s="94"/>
      <c r="AK66" s="94"/>
      <c r="AL66" s="94"/>
      <c r="AM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</row>
    <row r="67" spans="1:35" s="94" customFormat="1" ht="15.75" customHeight="1">
      <c r="A67" s="74">
        <f>A66+1</f>
        <v>61</v>
      </c>
      <c r="B67" s="97" t="s">
        <v>112</v>
      </c>
      <c r="C67" s="42" t="s">
        <v>70</v>
      </c>
      <c r="D67" s="76" t="s">
        <v>43</v>
      </c>
      <c r="E67" s="76" t="s">
        <v>44</v>
      </c>
      <c r="F67" s="77">
        <f>IF(G67&lt;1942,"L",IF(G67&lt;1947,"SM",IF(G67&lt;1957,"M",IF(G67&gt;2002,"J",""))))</f>
      </c>
      <c r="G67" s="103">
        <v>1958</v>
      </c>
      <c r="H67" s="78">
        <f>IF(V67&lt;&gt;"",H$5-V67+1,"")</f>
        <v>38</v>
      </c>
      <c r="I67" s="78"/>
      <c r="J67" s="79">
        <f>IF(W67&lt;&gt;"",(J$5-W67+1)*1.5,"")</f>
      </c>
      <c r="K67" s="104"/>
      <c r="L67" s="81">
        <f>Y67</f>
        <v>27</v>
      </c>
      <c r="M67" s="82">
        <f>Z67</f>
        <v>13.5</v>
      </c>
      <c r="N67" s="83">
        <f>AH67</f>
        <v>4</v>
      </c>
      <c r="O67" s="83">
        <f>AI67</f>
        <v>2</v>
      </c>
      <c r="P67" s="82">
        <f>SUM(H67:K67)</f>
        <v>38</v>
      </c>
      <c r="Q67" s="84">
        <f>SUM(H67:K67)+MAX(M67,O67)</f>
        <v>51.5</v>
      </c>
      <c r="R67" s="85">
        <f>Q67+MAX(T67,U67)</f>
        <v>54.5</v>
      </c>
      <c r="S67" s="84">
        <f>SUM($H67:$K67)+MAX(M67,O67)</f>
        <v>51.5</v>
      </c>
      <c r="T67" s="86">
        <f>IF(L67&gt;0,3,0)</f>
        <v>3</v>
      </c>
      <c r="U67" s="86">
        <f>IF(P67&gt;0,3,0)</f>
        <v>3</v>
      </c>
      <c r="V67" s="87">
        <v>33</v>
      </c>
      <c r="W67" s="87"/>
      <c r="X67" s="88">
        <v>10</v>
      </c>
      <c r="Y67" s="80">
        <f>IF(X67&gt;0,X$5-X67+1,0)</f>
        <v>27</v>
      </c>
      <c r="Z67" s="89">
        <f>Y67*Z$5</f>
        <v>13.5</v>
      </c>
      <c r="AA67" s="80">
        <v>4</v>
      </c>
      <c r="AB67" s="87"/>
      <c r="AC67" s="80"/>
      <c r="AD67" s="92"/>
      <c r="AE67" s="80"/>
      <c r="AF67" s="80"/>
      <c r="AG67" s="80"/>
      <c r="AH67" s="93">
        <f>MAX(AA67:AG67)</f>
        <v>4</v>
      </c>
      <c r="AI67" s="89">
        <f>AH67*AI$5</f>
        <v>2</v>
      </c>
    </row>
    <row r="68" spans="1:52" ht="15.75" customHeight="1">
      <c r="A68" s="74">
        <f>A67+1</f>
        <v>62</v>
      </c>
      <c r="B68" s="97" t="s">
        <v>113</v>
      </c>
      <c r="C68" s="42" t="s">
        <v>42</v>
      </c>
      <c r="D68" s="76" t="s">
        <v>43</v>
      </c>
      <c r="E68" s="76" t="s">
        <v>44</v>
      </c>
      <c r="F68" s="77" t="str">
        <f>IF(G68&lt;1942,"L",IF(G68&lt;1947,"SM",IF(G68&lt;1957,"M",IF(G68&gt;2002,"J",""))))</f>
        <v>M</v>
      </c>
      <c r="G68" s="76">
        <v>1956</v>
      </c>
      <c r="H68" s="78">
        <f>IF(V68&lt;&gt;"",H$5-V68+1,"")</f>
        <v>44</v>
      </c>
      <c r="I68" s="78"/>
      <c r="J68" s="79">
        <f>IF(W68&lt;&gt;"",(J$5-W68+1)*1.5,"")</f>
      </c>
      <c r="K68" s="87"/>
      <c r="L68" s="81">
        <f>Y68</f>
        <v>0</v>
      </c>
      <c r="M68" s="82">
        <f>Z68</f>
        <v>0</v>
      </c>
      <c r="N68" s="83">
        <f>AH68</f>
        <v>14</v>
      </c>
      <c r="O68" s="83">
        <f>AI68</f>
        <v>7</v>
      </c>
      <c r="P68" s="82">
        <f>SUM(H68:K68)</f>
        <v>44</v>
      </c>
      <c r="Q68" s="84">
        <f>SUM(H68:K68)+MAX(M68,O68)</f>
        <v>51</v>
      </c>
      <c r="R68" s="85">
        <f>Q68+MAX(T68,U68)</f>
        <v>54</v>
      </c>
      <c r="S68" s="84">
        <f>SUM($H68:$K68)+MAX(M68,O68)</f>
        <v>51</v>
      </c>
      <c r="T68" s="86">
        <f>IF(L68&gt;0,3,0)</f>
        <v>0</v>
      </c>
      <c r="U68" s="86">
        <f>IF(P68&gt;0,3,0)</f>
        <v>3</v>
      </c>
      <c r="V68" s="87">
        <v>27</v>
      </c>
      <c r="W68" s="87"/>
      <c r="X68" s="88">
        <v>0</v>
      </c>
      <c r="Y68" s="80"/>
      <c r="Z68" s="89"/>
      <c r="AA68" s="80">
        <v>14</v>
      </c>
      <c r="AB68" s="87"/>
      <c r="AC68" s="80"/>
      <c r="AD68" s="99"/>
      <c r="AE68" s="80"/>
      <c r="AF68" s="80"/>
      <c r="AG68" s="80"/>
      <c r="AH68" s="93">
        <f>MAX(AA68:AG68)</f>
        <v>14</v>
      </c>
      <c r="AI68" s="89">
        <f>AH68*AI$5</f>
        <v>7</v>
      </c>
      <c r="AJ68" s="94"/>
      <c r="AN68" s="94"/>
      <c r="AO68" s="94"/>
      <c r="AP68" s="94"/>
      <c r="AQ68" s="94"/>
      <c r="AT68" s="94"/>
      <c r="AU68" s="94"/>
      <c r="AV68" s="94"/>
      <c r="AW68" s="94"/>
      <c r="AX68" s="94"/>
      <c r="AY68" s="94"/>
      <c r="AZ68" s="94"/>
    </row>
    <row r="69" spans="1:35" s="94" customFormat="1" ht="15.75" customHeight="1">
      <c r="A69" s="74">
        <f>A68+1</f>
        <v>63</v>
      </c>
      <c r="B69" s="75" t="s">
        <v>114</v>
      </c>
      <c r="C69" s="42" t="s">
        <v>46</v>
      </c>
      <c r="D69" s="76" t="s">
        <v>43</v>
      </c>
      <c r="E69" s="76" t="s">
        <v>44</v>
      </c>
      <c r="F69" s="77" t="str">
        <f>IF(G69&lt;1942,"L",IF(G69&lt;1947,"SM",IF(G69&lt;1957,"M",IF(G69&gt;2002,"J",""))))</f>
        <v>M</v>
      </c>
      <c r="G69" s="76">
        <v>1955</v>
      </c>
      <c r="H69" s="78">
        <f>IF(V69&lt;&gt;"",H$5-V69+1,"")</f>
      </c>
      <c r="I69" s="78"/>
      <c r="J69" s="79">
        <f>IF(W69&lt;&gt;"",(J$5-W69+1)*1.5,"")</f>
      </c>
      <c r="K69" s="80">
        <v>50</v>
      </c>
      <c r="L69" s="81">
        <f>Y69</f>
        <v>0</v>
      </c>
      <c r="M69" s="82">
        <f>Z69</f>
        <v>0</v>
      </c>
      <c r="N69" s="83">
        <f>AH69</f>
        <v>0</v>
      </c>
      <c r="O69" s="83">
        <f>AI69</f>
        <v>0</v>
      </c>
      <c r="P69" s="82">
        <f>SUM(H69:K69)</f>
        <v>50</v>
      </c>
      <c r="Q69" s="84">
        <f>SUM(H69:K69)+MAX(M69,O69)</f>
        <v>50</v>
      </c>
      <c r="R69" s="85">
        <f>Q69+MAX(T69,U69)</f>
        <v>53</v>
      </c>
      <c r="S69" s="84">
        <f>SUM($H69:$K69)+MAX(M69,O69)</f>
        <v>50</v>
      </c>
      <c r="T69" s="86">
        <f>IF(L69&gt;0,3,0)</f>
        <v>0</v>
      </c>
      <c r="U69" s="86">
        <f>IF(P69&gt;0,3,0)</f>
        <v>3</v>
      </c>
      <c r="V69" s="87"/>
      <c r="W69" s="87"/>
      <c r="X69" s="88">
        <v>0</v>
      </c>
      <c r="Y69" s="80"/>
      <c r="Z69" s="89"/>
      <c r="AA69" s="80"/>
      <c r="AB69" s="87"/>
      <c r="AC69" s="80"/>
      <c r="AD69" s="92"/>
      <c r="AE69" s="80"/>
      <c r="AF69" s="80"/>
      <c r="AG69" s="80"/>
      <c r="AH69" s="93">
        <f>MAX(AA69:AG69)</f>
        <v>0</v>
      </c>
      <c r="AI69" s="89">
        <f>AH69*AI$5</f>
        <v>0</v>
      </c>
    </row>
    <row r="70" spans="1:49" s="94" customFormat="1" ht="15.75" customHeight="1">
      <c r="A70" s="74">
        <f>A69+1</f>
        <v>64</v>
      </c>
      <c r="B70" s="75" t="s">
        <v>115</v>
      </c>
      <c r="C70" s="42" t="s">
        <v>46</v>
      </c>
      <c r="D70" s="76" t="s">
        <v>43</v>
      </c>
      <c r="E70" s="76" t="s">
        <v>44</v>
      </c>
      <c r="F70" s="77" t="str">
        <f>IF(G70&lt;1942,"L",IF(G70&lt;1947,"SM",IF(G70&lt;1957,"M",IF(G70&gt;2002,"J",""))))</f>
        <v>M</v>
      </c>
      <c r="G70" s="76">
        <v>1947</v>
      </c>
      <c r="H70" s="78">
        <f>IF(V70&lt;&gt;"",H$5-V70+1,"")</f>
        <v>23</v>
      </c>
      <c r="I70" s="78">
        <v>9</v>
      </c>
      <c r="J70" s="79">
        <f>IF(W70&lt;&gt;"",(J$5-W70+1)*1.5,"")</f>
        <v>3</v>
      </c>
      <c r="K70" s="80">
        <v>6</v>
      </c>
      <c r="L70" s="81">
        <f>Y70</f>
        <v>18</v>
      </c>
      <c r="M70" s="82">
        <f>Z70</f>
        <v>9</v>
      </c>
      <c r="N70" s="83">
        <f>AH70</f>
        <v>0</v>
      </c>
      <c r="O70" s="83">
        <f>AI70</f>
        <v>0</v>
      </c>
      <c r="P70" s="82">
        <f>SUM(H70:K70)</f>
        <v>41</v>
      </c>
      <c r="Q70" s="84">
        <f>SUM(H70:K70)+MAX(M70,O70)</f>
        <v>50</v>
      </c>
      <c r="R70" s="85">
        <f>Q70+MAX(T70,U70)</f>
        <v>53</v>
      </c>
      <c r="S70" s="84">
        <f>SUM($H70:$K70)+MAX(M70,O70)</f>
        <v>50</v>
      </c>
      <c r="T70" s="86">
        <f>IF(L70&gt;0,3,0)</f>
        <v>3</v>
      </c>
      <c r="U70" s="86">
        <f>IF(P70&gt;0,3,0)</f>
        <v>3</v>
      </c>
      <c r="V70" s="87">
        <v>48</v>
      </c>
      <c r="W70" s="87">
        <v>56</v>
      </c>
      <c r="X70" s="88">
        <v>19</v>
      </c>
      <c r="Y70" s="80">
        <f>IF(X70&gt;0,X$5-X70+1,0)</f>
        <v>18</v>
      </c>
      <c r="Z70" s="89">
        <f>Y70*Z$5</f>
        <v>9</v>
      </c>
      <c r="AA70" s="80"/>
      <c r="AB70" s="87"/>
      <c r="AC70" s="80"/>
      <c r="AD70" s="99"/>
      <c r="AE70" s="80"/>
      <c r="AF70" s="80"/>
      <c r="AG70" s="80"/>
      <c r="AH70" s="93">
        <f>MAX(AA70:AG70)</f>
        <v>0</v>
      </c>
      <c r="AI70" s="89">
        <f>AH70*AI$5</f>
        <v>0</v>
      </c>
      <c r="AR70" s="96"/>
      <c r="AS70" s="96"/>
      <c r="AT70" s="2"/>
      <c r="AU70" s="2"/>
      <c r="AV70" s="2"/>
      <c r="AW70" s="2"/>
    </row>
    <row r="71" spans="1:35" s="94" customFormat="1" ht="15.75" customHeight="1">
      <c r="A71" s="74">
        <f>A70+1</f>
        <v>65</v>
      </c>
      <c r="B71" s="97" t="s">
        <v>116</v>
      </c>
      <c r="C71" s="42" t="s">
        <v>49</v>
      </c>
      <c r="D71" s="76" t="s">
        <v>43</v>
      </c>
      <c r="E71" s="76" t="s">
        <v>44</v>
      </c>
      <c r="F71" s="77" t="str">
        <f>IF(G71&lt;1942,"L",IF(G71&lt;1947,"SM",IF(G71&lt;1957,"M",IF(G71&gt;2002,"J",""))))</f>
        <v>L</v>
      </c>
      <c r="G71" s="76">
        <v>1941</v>
      </c>
      <c r="H71" s="78">
        <f>IF(V71&lt;&gt;"",H$5-V71+1,"")</f>
      </c>
      <c r="I71" s="78">
        <v>8</v>
      </c>
      <c r="J71" s="79">
        <f>IF(W71&lt;&gt;"",(J$5-W71+1)*1.5,"")</f>
        <v>22.5</v>
      </c>
      <c r="K71" s="87">
        <v>12</v>
      </c>
      <c r="L71" s="81">
        <f>Y71</f>
        <v>0</v>
      </c>
      <c r="M71" s="82">
        <f>Z71</f>
        <v>0</v>
      </c>
      <c r="N71" s="83">
        <f>AH71</f>
        <v>12</v>
      </c>
      <c r="O71" s="83">
        <f>AI71</f>
        <v>6</v>
      </c>
      <c r="P71" s="82">
        <f>SUM(H71:K71)</f>
        <v>42.5</v>
      </c>
      <c r="Q71" s="84">
        <f>SUM(H71:K71)+MAX(M71,O71)</f>
        <v>48.5</v>
      </c>
      <c r="R71" s="85">
        <f>Q71+MAX(T71,U71)</f>
        <v>51.5</v>
      </c>
      <c r="S71" s="84">
        <f>SUM($H71:$K71)+MAX(M71,O71)</f>
        <v>48.5</v>
      </c>
      <c r="T71" s="86">
        <f>IF(L71&gt;0,3,0)</f>
        <v>0</v>
      </c>
      <c r="U71" s="86">
        <f>IF(P71&gt;0,3,0)</f>
        <v>3</v>
      </c>
      <c r="V71" s="87"/>
      <c r="W71" s="87">
        <v>43</v>
      </c>
      <c r="X71" s="88">
        <v>0</v>
      </c>
      <c r="Y71" s="80">
        <f>IF(X71&gt;0,X$5-X71+1,0)</f>
        <v>0</v>
      </c>
      <c r="Z71" s="89">
        <f>Y71*Z$5</f>
        <v>0</v>
      </c>
      <c r="AA71" s="80"/>
      <c r="AB71" s="87">
        <v>12</v>
      </c>
      <c r="AC71" s="80"/>
      <c r="AD71" s="99"/>
      <c r="AE71" s="80"/>
      <c r="AF71" s="80"/>
      <c r="AG71" s="80"/>
      <c r="AH71" s="93">
        <f>MAX(AA71:AG71)</f>
        <v>12</v>
      </c>
      <c r="AI71" s="89">
        <f>AH71*AI$5</f>
        <v>6</v>
      </c>
    </row>
    <row r="72" spans="1:49" s="96" customFormat="1" ht="15.75" customHeight="1">
      <c r="A72" s="74">
        <f>A71+1</f>
        <v>66</v>
      </c>
      <c r="B72" s="97" t="s">
        <v>117</v>
      </c>
      <c r="C72" s="42" t="s">
        <v>80</v>
      </c>
      <c r="D72" s="76" t="s">
        <v>43</v>
      </c>
      <c r="E72" s="76" t="s">
        <v>44</v>
      </c>
      <c r="F72" s="77">
        <f>IF(G72&lt;1942,"L",IF(G72&lt;1947,"SM",IF(G72&lt;1957,"M",IF(G72&gt;2002,"J",""))))</f>
      </c>
      <c r="G72" s="103">
        <v>1969</v>
      </c>
      <c r="H72" s="78">
        <f>IF(V72&lt;&gt;"",H$5-V72+1,"")</f>
      </c>
      <c r="I72" s="78"/>
      <c r="J72" s="79">
        <f>IF(W72&lt;&gt;"",(J$5-W72+1)*1.5,"")</f>
        <v>40.5</v>
      </c>
      <c r="K72" s="104">
        <v>7</v>
      </c>
      <c r="L72" s="81">
        <f>Y72</f>
        <v>0</v>
      </c>
      <c r="M72" s="82">
        <f>Z72</f>
        <v>0</v>
      </c>
      <c r="N72" s="83">
        <f>AH72</f>
        <v>0</v>
      </c>
      <c r="O72" s="83">
        <f>AI72</f>
        <v>0</v>
      </c>
      <c r="P72" s="82">
        <f>SUM(H72:K72)</f>
        <v>47.5</v>
      </c>
      <c r="Q72" s="84">
        <f>SUM(H72:K72)+MAX(M72,O72)</f>
        <v>47.5</v>
      </c>
      <c r="R72" s="85">
        <f>Q72+MAX(T72,U72)</f>
        <v>50.5</v>
      </c>
      <c r="S72" s="84">
        <f>SUM($H72:$K72)+MAX(M72,O72)</f>
        <v>47.5</v>
      </c>
      <c r="T72" s="86">
        <f>IF(L72&gt;0,3,0)</f>
        <v>0</v>
      </c>
      <c r="U72" s="86">
        <f>IF(P72&gt;0,3,0)</f>
        <v>3</v>
      </c>
      <c r="V72" s="87"/>
      <c r="W72" s="87">
        <v>31</v>
      </c>
      <c r="X72" s="88">
        <v>0</v>
      </c>
      <c r="Y72" s="80"/>
      <c r="Z72" s="89"/>
      <c r="AA72" s="80"/>
      <c r="AB72" s="87"/>
      <c r="AC72" s="80"/>
      <c r="AD72" s="99"/>
      <c r="AE72" s="80"/>
      <c r="AF72" s="80"/>
      <c r="AG72" s="80"/>
      <c r="AH72" s="93">
        <f>MAX(AA72:AG72)</f>
        <v>0</v>
      </c>
      <c r="AI72" s="89">
        <f>AH72*AI$5</f>
        <v>0</v>
      </c>
      <c r="AJ72" s="94"/>
      <c r="AK72" s="2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</row>
    <row r="73" spans="1:37" s="94" customFormat="1" ht="15.75" customHeight="1">
      <c r="A73" s="74">
        <f>A72+1</f>
        <v>67</v>
      </c>
      <c r="B73" s="75" t="s">
        <v>118</v>
      </c>
      <c r="C73" s="42" t="s">
        <v>58</v>
      </c>
      <c r="D73" s="76" t="s">
        <v>43</v>
      </c>
      <c r="E73" s="76" t="s">
        <v>44</v>
      </c>
      <c r="F73" s="77">
        <f>IF(G73&lt;1942,"L",IF(G73&lt;1947,"SM",IF(G73&lt;1957,"M",IF(G73&gt;2002,"J",""))))</f>
      </c>
      <c r="G73" s="76">
        <v>1957</v>
      </c>
      <c r="H73" s="78">
        <f>IF(V73&lt;&gt;"",H$5-V73+1,"")</f>
        <v>9</v>
      </c>
      <c r="I73" s="78"/>
      <c r="J73" s="79">
        <f>IF(W73&lt;&gt;"",(J$5-W73+1)*1.5,"")</f>
        <v>15</v>
      </c>
      <c r="K73" s="87">
        <v>22</v>
      </c>
      <c r="L73" s="81">
        <f>Y73</f>
        <v>0</v>
      </c>
      <c r="M73" s="82">
        <f>Z73</f>
        <v>0</v>
      </c>
      <c r="N73" s="83">
        <f>AH73</f>
        <v>0</v>
      </c>
      <c r="O73" s="83">
        <f>AI73</f>
        <v>0</v>
      </c>
      <c r="P73" s="82">
        <f>SUM(H73:K73)</f>
        <v>46</v>
      </c>
      <c r="Q73" s="84">
        <f>SUM(H73:K73)+MAX(M73,O73)</f>
        <v>46</v>
      </c>
      <c r="R73" s="85">
        <f>Q73+MAX(T73,U73)</f>
        <v>49</v>
      </c>
      <c r="S73" s="84">
        <f>SUM($H73:$K73)+MAX(M73,O73)</f>
        <v>46</v>
      </c>
      <c r="T73" s="86">
        <f>IF(L73&gt;0,3,0)</f>
        <v>0</v>
      </c>
      <c r="U73" s="86">
        <f>IF(P73&gt;0,3,0)</f>
        <v>3</v>
      </c>
      <c r="V73" s="87">
        <v>62</v>
      </c>
      <c r="W73" s="87">
        <v>48</v>
      </c>
      <c r="X73" s="88">
        <v>0</v>
      </c>
      <c r="Y73" s="90">
        <f>IF(X73&gt;0,X$5-X73+1,0)</f>
        <v>0</v>
      </c>
      <c r="Z73" s="89">
        <f>Y73*Z$5</f>
        <v>0</v>
      </c>
      <c r="AA73" s="80"/>
      <c r="AB73" s="80"/>
      <c r="AC73" s="80"/>
      <c r="AD73" s="99"/>
      <c r="AE73" s="80"/>
      <c r="AF73" s="80"/>
      <c r="AG73" s="80"/>
      <c r="AH73" s="93">
        <f>MAX(AA73:AG73)</f>
        <v>0</v>
      </c>
      <c r="AI73" s="89">
        <f>AH73*AI$5</f>
        <v>0</v>
      </c>
      <c r="AK73" s="2"/>
    </row>
    <row r="74" spans="1:37" s="94" customFormat="1" ht="15.75" customHeight="1">
      <c r="A74" s="74">
        <f>A73+1</f>
        <v>68</v>
      </c>
      <c r="B74" s="75" t="s">
        <v>119</v>
      </c>
      <c r="C74" s="42" t="s">
        <v>42</v>
      </c>
      <c r="D74" s="76" t="s">
        <v>43</v>
      </c>
      <c r="E74" s="103" t="s">
        <v>44</v>
      </c>
      <c r="F74" s="77" t="str">
        <f>IF(G74&lt;1942,"L",IF(G74&lt;1947,"SM",IF(G74&lt;1957,"M",IF(G74&gt;2002,"J",""))))</f>
        <v>M</v>
      </c>
      <c r="G74" s="103">
        <v>1955</v>
      </c>
      <c r="H74" s="78">
        <f>IF(V74&lt;&gt;"",H$5-V74+1,"")</f>
        <v>25</v>
      </c>
      <c r="I74" s="78"/>
      <c r="J74" s="79">
        <f>IF(W74&lt;&gt;"",(J$5-W74+1)*1.5,"")</f>
      </c>
      <c r="K74" s="104"/>
      <c r="L74" s="81">
        <f>Y74</f>
        <v>0</v>
      </c>
      <c r="M74" s="82">
        <f>Z74</f>
        <v>0</v>
      </c>
      <c r="N74" s="83">
        <f>AH74</f>
        <v>41</v>
      </c>
      <c r="O74" s="83">
        <f>AI74</f>
        <v>20.5</v>
      </c>
      <c r="P74" s="82">
        <f>SUM(H74:K74)</f>
        <v>25</v>
      </c>
      <c r="Q74" s="84">
        <f>SUM(H74:K74)+MAX(M74,O74)</f>
        <v>45.5</v>
      </c>
      <c r="R74" s="85">
        <f>Q74+MAX(T74,U74)</f>
        <v>48.5</v>
      </c>
      <c r="S74" s="84">
        <f>SUM($H74:$K74)+MAX(M74,O74)</f>
        <v>45.5</v>
      </c>
      <c r="T74" s="86">
        <f>IF(L74&gt;0,3,0)</f>
        <v>0</v>
      </c>
      <c r="U74" s="86">
        <f>IF(P74&gt;0,3,0)</f>
        <v>3</v>
      </c>
      <c r="V74" s="87">
        <v>46</v>
      </c>
      <c r="W74" s="87"/>
      <c r="X74" s="88">
        <v>0</v>
      </c>
      <c r="Y74" s="80"/>
      <c r="Z74" s="89"/>
      <c r="AA74" s="80">
        <v>41</v>
      </c>
      <c r="AB74" s="104"/>
      <c r="AC74" s="119"/>
      <c r="AD74" s="99"/>
      <c r="AE74" s="119"/>
      <c r="AF74" s="119"/>
      <c r="AG74" s="119"/>
      <c r="AH74" s="93">
        <f>MAX(AA74:AG74)</f>
        <v>41</v>
      </c>
      <c r="AI74" s="89">
        <f>AH74*AI$5</f>
        <v>20.5</v>
      </c>
      <c r="AK74" s="62"/>
    </row>
    <row r="75" spans="1:46" s="94" customFormat="1" ht="15.75" customHeight="1">
      <c r="A75" s="74">
        <f>A74+1</f>
        <v>69</v>
      </c>
      <c r="B75" s="97" t="s">
        <v>120</v>
      </c>
      <c r="C75" s="42" t="s">
        <v>46</v>
      </c>
      <c r="D75" s="76" t="s">
        <v>43</v>
      </c>
      <c r="E75" s="76" t="s">
        <v>44</v>
      </c>
      <c r="F75" s="77">
        <f>IF(G75&lt;1942,"L",IF(G75&lt;1947,"SM",IF(G75&lt;1957,"M",IF(G75&gt;2002,"J",""))))</f>
      </c>
      <c r="G75" s="103">
        <v>1981</v>
      </c>
      <c r="H75" s="78">
        <f>IF(V75&lt;&gt;"",H$5-V75+1,"")</f>
      </c>
      <c r="I75" s="78"/>
      <c r="J75" s="79">
        <f>IF(W75&lt;&gt;"",(J$5-W75+1)*1.5,"")</f>
        <v>28.5</v>
      </c>
      <c r="K75" s="104"/>
      <c r="L75" s="81">
        <f>Y75</f>
        <v>31</v>
      </c>
      <c r="M75" s="82">
        <f>Z75</f>
        <v>15.5</v>
      </c>
      <c r="N75" s="83">
        <f>AH75</f>
        <v>9</v>
      </c>
      <c r="O75" s="83">
        <f>AI75</f>
        <v>4.5</v>
      </c>
      <c r="P75" s="82">
        <f>SUM(H75:K75)</f>
        <v>28.5</v>
      </c>
      <c r="Q75" s="84">
        <f>SUM(H75:K75)+MAX(M75,O75)</f>
        <v>44</v>
      </c>
      <c r="R75" s="85">
        <f>Q75+MAX(T75,U75)</f>
        <v>47</v>
      </c>
      <c r="S75" s="84">
        <f>SUM($H75:$K75)+MAX(M75,O75)</f>
        <v>44</v>
      </c>
      <c r="T75" s="86">
        <f>IF(L75&gt;0,3,0)</f>
        <v>3</v>
      </c>
      <c r="U75" s="86">
        <f>IF(P75&gt;0,3,0)</f>
        <v>3</v>
      </c>
      <c r="V75" s="87"/>
      <c r="W75" s="87">
        <v>39</v>
      </c>
      <c r="X75" s="88">
        <v>6</v>
      </c>
      <c r="Y75" s="80">
        <f>IF(X75&gt;0,X$5-X75+1,0)</f>
        <v>31</v>
      </c>
      <c r="Z75" s="89">
        <f>Y75*Z$5</f>
        <v>15.5</v>
      </c>
      <c r="AA75" s="80"/>
      <c r="AB75" s="87"/>
      <c r="AC75" s="80"/>
      <c r="AD75" s="99"/>
      <c r="AE75" s="80"/>
      <c r="AF75" s="80"/>
      <c r="AG75" s="80">
        <v>9</v>
      </c>
      <c r="AH75" s="93">
        <f>MAX(AA75:AG75)</f>
        <v>9</v>
      </c>
      <c r="AI75" s="89">
        <f>AH75*AI$5</f>
        <v>4.5</v>
      </c>
      <c r="AT75" s="2"/>
    </row>
    <row r="76" spans="1:38" s="94" customFormat="1" ht="15.75" customHeight="1">
      <c r="A76" s="74">
        <f>A75+1</f>
        <v>70</v>
      </c>
      <c r="B76" s="75" t="s">
        <v>121</v>
      </c>
      <c r="C76" s="42" t="s">
        <v>42</v>
      </c>
      <c r="D76" s="76" t="s">
        <v>43</v>
      </c>
      <c r="E76" s="76" t="s">
        <v>44</v>
      </c>
      <c r="F76" s="77">
        <f>IF(G76&lt;1942,"L",IF(G76&lt;1947,"SM",IF(G76&lt;1957,"M",IF(G76&gt;2002,"J",""))))</f>
      </c>
      <c r="G76" s="76">
        <v>1964</v>
      </c>
      <c r="H76" s="78">
        <f>IF(V76&lt;&gt;"",H$5-V76+1,"")</f>
        <v>36</v>
      </c>
      <c r="I76" s="78"/>
      <c r="J76" s="79">
        <f>IF(W76&lt;&gt;"",(J$5-W76+1)*1.5,"")</f>
      </c>
      <c r="K76" s="87"/>
      <c r="L76" s="81">
        <f>Y76</f>
        <v>0</v>
      </c>
      <c r="M76" s="82">
        <f>Z76</f>
        <v>0</v>
      </c>
      <c r="N76" s="83">
        <f>AH76</f>
        <v>7</v>
      </c>
      <c r="O76" s="83">
        <f>AI76</f>
        <v>3.5</v>
      </c>
      <c r="P76" s="82">
        <f>SUM(H76:K76)</f>
        <v>36</v>
      </c>
      <c r="Q76" s="84">
        <f>SUM(H76:K76)+MAX(M76,O76)</f>
        <v>39.5</v>
      </c>
      <c r="R76" s="85">
        <f>Q76+MAX(T76,U76)</f>
        <v>42.5</v>
      </c>
      <c r="S76" s="84">
        <f>SUM($H76:$K76)+MAX(M76,O76)</f>
        <v>39.5</v>
      </c>
      <c r="T76" s="86">
        <f>IF(L76&gt;0,3,0)</f>
        <v>0</v>
      </c>
      <c r="U76" s="86">
        <f>IF(P76&gt;0,3,0)</f>
        <v>3</v>
      </c>
      <c r="V76" s="87">
        <v>35</v>
      </c>
      <c r="W76" s="87"/>
      <c r="X76" s="88">
        <v>0</v>
      </c>
      <c r="Y76" s="90">
        <f>IF(X76&gt;0,X$5-X76+1,0)</f>
        <v>0</v>
      </c>
      <c r="Z76" s="89">
        <f>Y76*Z$5</f>
        <v>0</v>
      </c>
      <c r="AA76" s="80">
        <v>7</v>
      </c>
      <c r="AB76" s="80"/>
      <c r="AC76" s="80"/>
      <c r="AD76" s="99"/>
      <c r="AE76" s="80"/>
      <c r="AF76" s="80"/>
      <c r="AG76" s="80"/>
      <c r="AH76" s="93">
        <f>MAX(AA76:AG76)</f>
        <v>7</v>
      </c>
      <c r="AI76" s="89">
        <f>AH76*AI$5</f>
        <v>3.5</v>
      </c>
      <c r="AL76" s="96"/>
    </row>
    <row r="77" spans="1:35" s="94" customFormat="1" ht="15.75" customHeight="1">
      <c r="A77" s="74">
        <f>A76+1</f>
        <v>71</v>
      </c>
      <c r="B77" s="97" t="s">
        <v>122</v>
      </c>
      <c r="C77" s="42" t="s">
        <v>52</v>
      </c>
      <c r="D77" s="76" t="s">
        <v>43</v>
      </c>
      <c r="E77" s="76" t="s">
        <v>44</v>
      </c>
      <c r="F77" s="77">
        <f>IF(G77&lt;1942,"L",IF(G77&lt;1947,"SM",IF(G77&lt;1957,"M",IF(G77&gt;2002,"J",""))))</f>
      </c>
      <c r="G77" s="76">
        <v>1963</v>
      </c>
      <c r="H77" s="78">
        <f>IF(V77&lt;&gt;"",H$5-V77+1,"")</f>
      </c>
      <c r="I77" s="78"/>
      <c r="J77" s="79">
        <f>IF(W77&lt;&gt;"",(J$5-W77+1)*1.5,"")</f>
        <v>39</v>
      </c>
      <c r="K77" s="87"/>
      <c r="L77" s="81">
        <f>Y77</f>
        <v>0</v>
      </c>
      <c r="M77" s="82">
        <f>Z77</f>
        <v>0</v>
      </c>
      <c r="N77" s="83">
        <f>AH77</f>
        <v>0</v>
      </c>
      <c r="O77" s="83">
        <f>AI77</f>
        <v>0</v>
      </c>
      <c r="P77" s="82">
        <f>SUM(H77:K77)</f>
        <v>39</v>
      </c>
      <c r="Q77" s="84">
        <f>SUM(H77:K77)+MAX(M77,O77)</f>
        <v>39</v>
      </c>
      <c r="R77" s="85">
        <f>Q77+MAX(T77,U77)</f>
        <v>42</v>
      </c>
      <c r="S77" s="84">
        <f>SUM($H77:$K77)+MAX(M77,O77)</f>
        <v>39</v>
      </c>
      <c r="T77" s="86">
        <f>IF(L77&gt;0,3,0)</f>
        <v>0</v>
      </c>
      <c r="U77" s="86">
        <f>IF(P77&gt;0,3,0)</f>
        <v>3</v>
      </c>
      <c r="V77" s="87"/>
      <c r="W77" s="87">
        <v>32</v>
      </c>
      <c r="X77" s="88">
        <v>0</v>
      </c>
      <c r="Y77" s="80">
        <f>IF(X77&gt;0,X$5-X77+1,0)</f>
        <v>0</v>
      </c>
      <c r="Z77" s="89">
        <f>Y77*Z$5</f>
        <v>0</v>
      </c>
      <c r="AA77" s="98"/>
      <c r="AB77" s="87"/>
      <c r="AC77" s="98"/>
      <c r="AD77" s="99"/>
      <c r="AE77" s="98"/>
      <c r="AF77" s="98"/>
      <c r="AG77" s="98"/>
      <c r="AH77" s="93">
        <f>MAX(AA77:AG77)</f>
        <v>0</v>
      </c>
      <c r="AI77" s="89">
        <f>AH77*AI$5</f>
        <v>0</v>
      </c>
    </row>
    <row r="78" spans="1:43" s="94" customFormat="1" ht="15.75" customHeight="1">
      <c r="A78" s="74">
        <f>A77+1</f>
        <v>72</v>
      </c>
      <c r="B78" s="97" t="s">
        <v>123</v>
      </c>
      <c r="C78" s="42" t="s">
        <v>8</v>
      </c>
      <c r="D78" s="76" t="s">
        <v>43</v>
      </c>
      <c r="E78" s="76" t="s">
        <v>44</v>
      </c>
      <c r="F78" s="77" t="str">
        <f>IF(G78&lt;1942,"L",IF(G78&lt;1947,"SM",IF(G78&lt;1957,"M",IF(G78&gt;2002,"J",""))))</f>
        <v>SM</v>
      </c>
      <c r="G78" s="76">
        <v>1945</v>
      </c>
      <c r="H78" s="78">
        <f>IF(V78&lt;&gt;"",H$5-V78+1,"")</f>
      </c>
      <c r="I78" s="78">
        <v>13</v>
      </c>
      <c r="J78" s="79">
        <f>IF(W78&lt;&gt;"",(J$5-W78+1)*1.5,"")</f>
        <v>16.5</v>
      </c>
      <c r="K78" s="87"/>
      <c r="L78" s="81">
        <f>Y78</f>
        <v>0</v>
      </c>
      <c r="M78" s="82">
        <f>Z78</f>
        <v>0</v>
      </c>
      <c r="N78" s="83">
        <f>AH78</f>
        <v>16</v>
      </c>
      <c r="O78" s="83">
        <f>AI78</f>
        <v>8</v>
      </c>
      <c r="P78" s="82">
        <f>SUM(H78:K78)</f>
        <v>29.5</v>
      </c>
      <c r="Q78" s="84">
        <f>SUM(H78:K78)+MAX(M78,O78)</f>
        <v>37.5</v>
      </c>
      <c r="R78" s="85">
        <f>Q78+MAX(T78,U78)</f>
        <v>40.5</v>
      </c>
      <c r="S78" s="84">
        <f>SUM($H78:$K78)+MAX(M78,O78)</f>
        <v>37.5</v>
      </c>
      <c r="T78" s="86">
        <f>IF(L78&gt;0,3,0)</f>
        <v>0</v>
      </c>
      <c r="U78" s="86">
        <f>IF(P78&gt;0,3,0)</f>
        <v>3</v>
      </c>
      <c r="V78" s="87"/>
      <c r="W78" s="87">
        <v>47</v>
      </c>
      <c r="X78" s="88">
        <v>0</v>
      </c>
      <c r="Y78" s="80"/>
      <c r="Z78" s="80"/>
      <c r="AA78" s="80"/>
      <c r="AB78" s="87"/>
      <c r="AC78" s="80"/>
      <c r="AD78" s="99"/>
      <c r="AE78" s="80">
        <v>16</v>
      </c>
      <c r="AF78" s="80"/>
      <c r="AG78" s="80"/>
      <c r="AH78" s="93">
        <f>MAX(AA78:AG78)</f>
        <v>16</v>
      </c>
      <c r="AI78" s="89">
        <f>AH78*AI$5</f>
        <v>8</v>
      </c>
      <c r="AN78" s="2"/>
      <c r="AO78" s="2"/>
      <c r="AQ78" s="2"/>
    </row>
    <row r="79" spans="1:45" s="94" customFormat="1" ht="15.75" customHeight="1">
      <c r="A79" s="74">
        <f>A78+1</f>
        <v>73</v>
      </c>
      <c r="B79" s="97" t="s">
        <v>124</v>
      </c>
      <c r="C79" s="42" t="s">
        <v>8</v>
      </c>
      <c r="D79" s="76" t="s">
        <v>43</v>
      </c>
      <c r="E79" s="76" t="s">
        <v>44</v>
      </c>
      <c r="F79" s="77" t="str">
        <f>IF(G79&lt;1942,"L",IF(G79&lt;1947,"SM",IF(G79&lt;1957,"M",IF(G79&gt;2002,"J",""))))</f>
        <v>M</v>
      </c>
      <c r="G79" s="76">
        <v>1955</v>
      </c>
      <c r="H79" s="78">
        <f>IF(V79&lt;&gt;"",H$5-V79+1,"")</f>
      </c>
      <c r="I79" s="78">
        <v>28</v>
      </c>
      <c r="J79" s="79">
        <f>IF(W79&lt;&gt;"",(J$5-W79+1)*1.5,"")</f>
      </c>
      <c r="K79" s="87"/>
      <c r="L79" s="81">
        <f>Y79</f>
        <v>0</v>
      </c>
      <c r="M79" s="82">
        <f>Z79</f>
        <v>0</v>
      </c>
      <c r="N79" s="83">
        <f>AH79</f>
        <v>15</v>
      </c>
      <c r="O79" s="83">
        <f>AI79</f>
        <v>7.5</v>
      </c>
      <c r="P79" s="82">
        <f>SUM(H79:K79)</f>
        <v>28</v>
      </c>
      <c r="Q79" s="84">
        <f>SUM(H79:K79)+MAX(M79,O79)</f>
        <v>35.5</v>
      </c>
      <c r="R79" s="85">
        <f>Q79+MAX(T79,U79)</f>
        <v>38.5</v>
      </c>
      <c r="S79" s="84">
        <f>SUM($H79:$K79)+MAX(M79,O79)</f>
        <v>35.5</v>
      </c>
      <c r="T79" s="86">
        <f>IF(L79&gt;0,3,0)</f>
        <v>0</v>
      </c>
      <c r="U79" s="86">
        <f>IF(P79&gt;0,3,0)</f>
        <v>3</v>
      </c>
      <c r="V79" s="87"/>
      <c r="W79" s="87"/>
      <c r="X79" s="88">
        <v>0</v>
      </c>
      <c r="Y79" s="80"/>
      <c r="Z79" s="89"/>
      <c r="AA79" s="80"/>
      <c r="AB79" s="87"/>
      <c r="AC79" s="80"/>
      <c r="AD79" s="80"/>
      <c r="AE79" s="80">
        <v>15</v>
      </c>
      <c r="AF79" s="80"/>
      <c r="AG79" s="80"/>
      <c r="AH79" s="93">
        <f>MAX(AA79:AG79)</f>
        <v>15</v>
      </c>
      <c r="AI79" s="89">
        <f>AH79*AI$5</f>
        <v>7.5</v>
      </c>
      <c r="AR79" s="2"/>
      <c r="AS79" s="2"/>
    </row>
    <row r="80" spans="1:52" ht="15.75" customHeight="1">
      <c r="A80" s="74">
        <f>A79+1</f>
        <v>74</v>
      </c>
      <c r="B80" s="97" t="s">
        <v>125</v>
      </c>
      <c r="C80" s="42" t="s">
        <v>42</v>
      </c>
      <c r="D80" s="76" t="s">
        <v>43</v>
      </c>
      <c r="E80" s="76" t="s">
        <v>44</v>
      </c>
      <c r="F80" s="77" t="str">
        <f>IF(G80&lt;1942,"L",IF(G80&lt;1947,"SM",IF(G80&lt;1957,"M",IF(G80&gt;2002,"J",""))))</f>
        <v>M</v>
      </c>
      <c r="G80" s="76">
        <v>1952</v>
      </c>
      <c r="H80" s="78">
        <f>IF(V80&lt;&gt;"",H$5-V80+1,"")</f>
        <v>21</v>
      </c>
      <c r="I80" s="78"/>
      <c r="J80" s="79">
        <f>IF(W80&lt;&gt;"",(J$5-W80+1)*1.5,"")</f>
      </c>
      <c r="K80" s="87"/>
      <c r="L80" s="81">
        <f>Y80</f>
        <v>0</v>
      </c>
      <c r="M80" s="82">
        <f>Z80</f>
        <v>0</v>
      </c>
      <c r="N80" s="83">
        <f>AH80</f>
        <v>28</v>
      </c>
      <c r="O80" s="83">
        <f>AI80</f>
        <v>14</v>
      </c>
      <c r="P80" s="82">
        <f>SUM(H80:K80)</f>
        <v>21</v>
      </c>
      <c r="Q80" s="84">
        <f>SUM(H80:K80)+MAX(M80,O80)</f>
        <v>35</v>
      </c>
      <c r="R80" s="85">
        <f>Q80+MAX(T80,U80)</f>
        <v>38</v>
      </c>
      <c r="S80" s="84">
        <f>SUM($H80:$K80)+MAX(M80,O80)</f>
        <v>35</v>
      </c>
      <c r="T80" s="86">
        <f>IF(L80&gt;0,3,0)</f>
        <v>0</v>
      </c>
      <c r="U80" s="86">
        <f>IF(P80&gt;0,3,0)</f>
        <v>3</v>
      </c>
      <c r="V80" s="87">
        <v>50</v>
      </c>
      <c r="W80" s="87"/>
      <c r="X80" s="88">
        <v>0</v>
      </c>
      <c r="Y80" s="90"/>
      <c r="Z80" s="89"/>
      <c r="AA80" s="80">
        <v>28</v>
      </c>
      <c r="AB80" s="87"/>
      <c r="AC80" s="80"/>
      <c r="AD80" s="99"/>
      <c r="AE80" s="80"/>
      <c r="AF80" s="80"/>
      <c r="AG80" s="80"/>
      <c r="AH80" s="93">
        <f>MAX(AA80:AG80)</f>
        <v>28</v>
      </c>
      <c r="AI80" s="89">
        <f>AH80*AI$5</f>
        <v>14</v>
      </c>
      <c r="AK80" s="94"/>
      <c r="AM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</row>
    <row r="81" spans="1:39" s="94" customFormat="1" ht="15.75" customHeight="1">
      <c r="A81" s="74">
        <f>A80+1</f>
        <v>75</v>
      </c>
      <c r="B81" s="75" t="s">
        <v>126</v>
      </c>
      <c r="C81" s="42" t="s">
        <v>46</v>
      </c>
      <c r="D81" s="76" t="s">
        <v>43</v>
      </c>
      <c r="E81" s="76" t="s">
        <v>44</v>
      </c>
      <c r="F81" s="77" t="str">
        <f>IF(G81&lt;1942,"L",IF(G81&lt;1947,"SM",IF(G81&lt;1957,"M",IF(G81&gt;2002,"J",""))))</f>
        <v>M</v>
      </c>
      <c r="G81" s="76">
        <v>1951</v>
      </c>
      <c r="H81" s="78">
        <f>IF(V81&lt;&gt;"",H$5-V81+1,"")</f>
      </c>
      <c r="I81" s="78"/>
      <c r="J81" s="79">
        <f>IF(W81&lt;&gt;"",(J$5-W81+1)*1.5,"")</f>
      </c>
      <c r="K81" s="80">
        <v>24</v>
      </c>
      <c r="L81" s="81">
        <f>Y81</f>
        <v>20</v>
      </c>
      <c r="M81" s="82">
        <f>Z81</f>
        <v>10</v>
      </c>
      <c r="N81" s="83">
        <f>AH81</f>
        <v>0</v>
      </c>
      <c r="O81" s="83">
        <f>AI81</f>
        <v>0</v>
      </c>
      <c r="P81" s="82">
        <f>SUM(H81:K81)</f>
        <v>24</v>
      </c>
      <c r="Q81" s="84">
        <f>SUM(H81:K81)+MAX(M81,O81)</f>
        <v>34</v>
      </c>
      <c r="R81" s="85">
        <f>Q81+MAX(T81,U81)</f>
        <v>37</v>
      </c>
      <c r="S81" s="84">
        <f>SUM($H81:$K81)+MAX(M81,O81)</f>
        <v>34</v>
      </c>
      <c r="T81" s="86">
        <f>IF(L81&gt;0,3,0)</f>
        <v>3</v>
      </c>
      <c r="U81" s="86">
        <f>IF(P81&gt;0,3,0)</f>
        <v>3</v>
      </c>
      <c r="V81" s="87"/>
      <c r="W81" s="87"/>
      <c r="X81" s="88">
        <v>17</v>
      </c>
      <c r="Y81" s="80">
        <f>IF(X81&gt;0,X$5-X81+1,0)</f>
        <v>20</v>
      </c>
      <c r="Z81" s="89">
        <f>Y81*Z$5</f>
        <v>10</v>
      </c>
      <c r="AA81" s="90"/>
      <c r="AB81" s="80"/>
      <c r="AC81" s="80"/>
      <c r="AD81" s="99"/>
      <c r="AE81" s="80"/>
      <c r="AF81" s="80"/>
      <c r="AG81" s="80"/>
      <c r="AH81" s="93">
        <f>MAX(AA81:AG81)</f>
        <v>0</v>
      </c>
      <c r="AI81" s="89">
        <f>AH81*AI$5</f>
        <v>0</v>
      </c>
      <c r="AM81" s="2"/>
    </row>
    <row r="82" spans="1:46" s="94" customFormat="1" ht="15.75" customHeight="1">
      <c r="A82" s="74">
        <f>A81+1</f>
        <v>76</v>
      </c>
      <c r="B82" s="97" t="s">
        <v>127</v>
      </c>
      <c r="C82" s="42" t="s">
        <v>46</v>
      </c>
      <c r="D82" s="76" t="s">
        <v>43</v>
      </c>
      <c r="E82" s="76" t="s">
        <v>44</v>
      </c>
      <c r="F82" s="77">
        <f>IF(G82&lt;1942,"L",IF(G82&lt;1947,"SM",IF(G82&lt;1957,"M",IF(G82&gt;2002,"J",""))))</f>
      </c>
      <c r="G82" s="76">
        <v>1962</v>
      </c>
      <c r="H82" s="78">
        <f>IF(V82&lt;&gt;"",H$5-V82+1,"")</f>
      </c>
      <c r="I82" s="78"/>
      <c r="J82" s="79">
        <f>IF(W82&lt;&gt;"",(J$5-W82+1)*1.5,"")</f>
      </c>
      <c r="K82" s="87">
        <v>23</v>
      </c>
      <c r="L82" s="81">
        <f>Y82</f>
        <v>22</v>
      </c>
      <c r="M82" s="82">
        <f>Z82</f>
        <v>11</v>
      </c>
      <c r="N82" s="83">
        <f>AH82</f>
        <v>0</v>
      </c>
      <c r="O82" s="83">
        <f>AI82</f>
        <v>0</v>
      </c>
      <c r="P82" s="82">
        <f>SUM(H82:K82)</f>
        <v>23</v>
      </c>
      <c r="Q82" s="84">
        <f>SUM(H82:K82)+MAX(M82,O82)</f>
        <v>34</v>
      </c>
      <c r="R82" s="85">
        <f>Q82+MAX(T82,U82)</f>
        <v>37</v>
      </c>
      <c r="S82" s="84">
        <f>SUM($H82:$K82)+MAX(M82,O82)</f>
        <v>34</v>
      </c>
      <c r="T82" s="86">
        <f>IF(L82&gt;0,3,0)</f>
        <v>3</v>
      </c>
      <c r="U82" s="86">
        <f>IF(P82&gt;0,3,0)</f>
        <v>3</v>
      </c>
      <c r="V82" s="87"/>
      <c r="W82" s="87"/>
      <c r="X82" s="88">
        <v>15</v>
      </c>
      <c r="Y82" s="80">
        <f>IF(X82&gt;0,X$5-X82+1,0)</f>
        <v>22</v>
      </c>
      <c r="Z82" s="89">
        <f>Y82*Z$5</f>
        <v>11</v>
      </c>
      <c r="AA82" s="120"/>
      <c r="AB82" s="87"/>
      <c r="AC82" s="80"/>
      <c r="AD82" s="92"/>
      <c r="AE82" s="80"/>
      <c r="AF82" s="80"/>
      <c r="AG82" s="80"/>
      <c r="AH82" s="93">
        <f>MAX(AA82:AG82)</f>
        <v>0</v>
      </c>
      <c r="AI82" s="89">
        <f>AH82*AI$5</f>
        <v>0</v>
      </c>
      <c r="AJ82" s="2"/>
      <c r="AT82" s="2"/>
    </row>
    <row r="83" spans="1:49" s="94" customFormat="1" ht="15.75" customHeight="1">
      <c r="A83" s="74">
        <f>A82+1</f>
        <v>77</v>
      </c>
      <c r="B83" s="75" t="s">
        <v>128</v>
      </c>
      <c r="C83" s="42" t="s">
        <v>58</v>
      </c>
      <c r="D83" s="76" t="s">
        <v>43</v>
      </c>
      <c r="E83" s="76" t="s">
        <v>44</v>
      </c>
      <c r="F83" s="77">
        <f>IF(G83&lt;1942,"L",IF(G83&lt;1947,"SM",IF(G83&lt;1957,"M",IF(G83&gt;2002,"J",""))))</f>
      </c>
      <c r="G83" s="76">
        <v>1971</v>
      </c>
      <c r="H83" s="78">
        <f>IF(V83&lt;&gt;"",H$5-V83+1,"")</f>
      </c>
      <c r="I83" s="78"/>
      <c r="J83" s="79">
        <f>IF(W83&lt;&gt;"",(J$5-W83+1)*1.5,"")</f>
      </c>
      <c r="K83" s="80">
        <v>32</v>
      </c>
      <c r="L83" s="81">
        <f>Y83</f>
        <v>0</v>
      </c>
      <c r="M83" s="82">
        <f>Z83</f>
        <v>0</v>
      </c>
      <c r="N83" s="83">
        <f>AH83</f>
        <v>0</v>
      </c>
      <c r="O83" s="83">
        <f>AI83</f>
        <v>0</v>
      </c>
      <c r="P83" s="82">
        <f>SUM(H83:K83)</f>
        <v>32</v>
      </c>
      <c r="Q83" s="84">
        <f>SUM(H83:K83)+MAX(M83,O83)</f>
        <v>32</v>
      </c>
      <c r="R83" s="85">
        <f>Q83+MAX(T83,U83)</f>
        <v>35</v>
      </c>
      <c r="S83" s="84">
        <f>SUM($H83:$K83)+MAX(M83,O83)</f>
        <v>32</v>
      </c>
      <c r="T83" s="86">
        <f>IF(L83&gt;0,3,0)</f>
        <v>0</v>
      </c>
      <c r="U83" s="86">
        <f>IF(P83&gt;0,3,0)</f>
        <v>3</v>
      </c>
      <c r="V83" s="87"/>
      <c r="W83" s="87"/>
      <c r="X83" s="88">
        <v>0</v>
      </c>
      <c r="Y83" s="80"/>
      <c r="Z83" s="89"/>
      <c r="AA83" s="90"/>
      <c r="AB83" s="91"/>
      <c r="AC83" s="80"/>
      <c r="AD83" s="80"/>
      <c r="AE83" s="80"/>
      <c r="AF83" s="80"/>
      <c r="AG83" s="80"/>
      <c r="AH83" s="93">
        <f>MAX(AA83:AG83)</f>
        <v>0</v>
      </c>
      <c r="AI83" s="89">
        <f>AH83*AI$5</f>
        <v>0</v>
      </c>
      <c r="AR83" s="95"/>
      <c r="AS83" s="95"/>
      <c r="AT83" s="2"/>
      <c r="AU83" s="2"/>
      <c r="AV83" s="2"/>
      <c r="AW83" s="2"/>
    </row>
    <row r="84" spans="1:52" s="94" customFormat="1" ht="15.75" customHeight="1">
      <c r="A84" s="74">
        <f>A83+1</f>
        <v>78</v>
      </c>
      <c r="B84" s="97" t="s">
        <v>129</v>
      </c>
      <c r="C84" s="42" t="s">
        <v>42</v>
      </c>
      <c r="D84" s="76" t="s">
        <v>43</v>
      </c>
      <c r="E84" s="76" t="s">
        <v>44</v>
      </c>
      <c r="F84" s="77">
        <f>IF(G84&lt;1942,"L",IF(G84&lt;1947,"SM",IF(G84&lt;1957,"M",IF(G84&gt;2002,"J",""))))</f>
      </c>
      <c r="G84" s="76">
        <v>1978</v>
      </c>
      <c r="H84" s="78">
        <f>IF(V84&lt;&gt;"",H$5-V84+1,"")</f>
        <v>20</v>
      </c>
      <c r="I84" s="78"/>
      <c r="J84" s="79">
        <f>IF(W84&lt;&gt;"",(J$5-W84+1)*1.5,"")</f>
      </c>
      <c r="K84" s="87"/>
      <c r="L84" s="81">
        <f>Y84</f>
        <v>0</v>
      </c>
      <c r="M84" s="82">
        <f>Z84</f>
        <v>0</v>
      </c>
      <c r="N84" s="83">
        <f>AH84</f>
        <v>24</v>
      </c>
      <c r="O84" s="83">
        <f>AI84</f>
        <v>12</v>
      </c>
      <c r="P84" s="82">
        <f>SUM(H84:K84)</f>
        <v>20</v>
      </c>
      <c r="Q84" s="84">
        <f>SUM(H84:K84)+MAX(M84,O84)</f>
        <v>32</v>
      </c>
      <c r="R84" s="85">
        <f>Q84+MAX(T84,U84)</f>
        <v>35</v>
      </c>
      <c r="S84" s="84">
        <f>SUM($H84:$K84)+MAX(M84,O84)</f>
        <v>32</v>
      </c>
      <c r="T84" s="86">
        <f>IF(L84&gt;0,3,0)</f>
        <v>0</v>
      </c>
      <c r="U84" s="86">
        <f>IF(P84&gt;0,3,0)</f>
        <v>3</v>
      </c>
      <c r="V84" s="87">
        <v>51</v>
      </c>
      <c r="W84" s="87"/>
      <c r="X84" s="88">
        <v>0</v>
      </c>
      <c r="Y84" s="80"/>
      <c r="Z84" s="89"/>
      <c r="AA84" s="80">
        <v>24</v>
      </c>
      <c r="AB84" s="87"/>
      <c r="AC84" s="80"/>
      <c r="AD84" s="99"/>
      <c r="AE84" s="80"/>
      <c r="AF84" s="80"/>
      <c r="AG84" s="80"/>
      <c r="AH84" s="93">
        <f>MAX(AA84:AG84)</f>
        <v>24</v>
      </c>
      <c r="AI84" s="89">
        <f>AH84*AI$5</f>
        <v>12</v>
      </c>
      <c r="AQ84" s="111"/>
      <c r="AR84" s="2"/>
      <c r="AS84" s="2"/>
      <c r="AX84" s="2"/>
      <c r="AY84" s="2"/>
      <c r="AZ84" s="2"/>
    </row>
    <row r="85" spans="1:49" s="94" customFormat="1" ht="15.75" customHeight="1">
      <c r="A85" s="74">
        <f>A84+1</f>
        <v>79</v>
      </c>
      <c r="B85" s="97" t="s">
        <v>130</v>
      </c>
      <c r="C85" s="42" t="s">
        <v>8</v>
      </c>
      <c r="D85" s="76" t="s">
        <v>43</v>
      </c>
      <c r="E85" s="76" t="s">
        <v>44</v>
      </c>
      <c r="F85" s="77">
        <f>IF(G85&lt;1942,"L",IF(G85&lt;1947,"SM",IF(G85&lt;1957,"M",IF(G85&gt;2002,"J",""))))</f>
      </c>
      <c r="G85" s="103">
        <v>1960</v>
      </c>
      <c r="H85" s="78">
        <f>IF(V85&lt;&gt;"",H$5-V85+1,"")</f>
      </c>
      <c r="I85" s="78">
        <v>17</v>
      </c>
      <c r="J85" s="79">
        <f>IF(W85&lt;&gt;"",(J$5-W85+1)*1.5,"")</f>
        <v>7.5</v>
      </c>
      <c r="K85" s="104"/>
      <c r="L85" s="81">
        <f>Y85</f>
        <v>0</v>
      </c>
      <c r="M85" s="82">
        <f>Z85</f>
        <v>0</v>
      </c>
      <c r="N85" s="83">
        <f>AH85</f>
        <v>14</v>
      </c>
      <c r="O85" s="83">
        <f>AI85</f>
        <v>7</v>
      </c>
      <c r="P85" s="82">
        <f>SUM(H85:K85)</f>
        <v>24.5</v>
      </c>
      <c r="Q85" s="84">
        <f>SUM(H85:K85)+MAX(M85,O85)</f>
        <v>31.5</v>
      </c>
      <c r="R85" s="85">
        <f>Q85+MAX(T85,U85)</f>
        <v>34.5</v>
      </c>
      <c r="S85" s="84">
        <f>SUM($H85:$K85)+MAX(M85,O85)</f>
        <v>31.5</v>
      </c>
      <c r="T85" s="86">
        <f>IF(L85&gt;0,3,0)</f>
        <v>0</v>
      </c>
      <c r="U85" s="86">
        <f>IF(P85&gt;0,3,0)</f>
        <v>3</v>
      </c>
      <c r="V85" s="87"/>
      <c r="W85" s="87">
        <v>53</v>
      </c>
      <c r="X85" s="88">
        <v>0</v>
      </c>
      <c r="Y85" s="80"/>
      <c r="Z85" s="89"/>
      <c r="AA85" s="80"/>
      <c r="AB85" s="87"/>
      <c r="AC85" s="80"/>
      <c r="AD85" s="80"/>
      <c r="AE85" s="80">
        <v>14</v>
      </c>
      <c r="AF85" s="80"/>
      <c r="AG85" s="80"/>
      <c r="AH85" s="93">
        <f>MAX(AA85:AG85)</f>
        <v>14</v>
      </c>
      <c r="AI85" s="89">
        <f>AH85*AI$5</f>
        <v>7</v>
      </c>
      <c r="AK85" s="2"/>
      <c r="AQ85" s="96"/>
      <c r="AU85" s="2"/>
      <c r="AV85" s="2"/>
      <c r="AW85" s="2"/>
    </row>
    <row r="86" spans="1:52" ht="15.75" customHeight="1">
      <c r="A86" s="74">
        <f>A85+1</f>
        <v>80</v>
      </c>
      <c r="B86" s="97" t="s">
        <v>131</v>
      </c>
      <c r="C86" s="42" t="s">
        <v>46</v>
      </c>
      <c r="D86" s="76" t="s">
        <v>43</v>
      </c>
      <c r="E86" s="76" t="s">
        <v>44</v>
      </c>
      <c r="F86" s="77">
        <f>IF(G86&lt;1942,"L",IF(G86&lt;1947,"SM",IF(G86&lt;1957,"M",IF(G86&gt;2002,"J",""))))</f>
      </c>
      <c r="G86" s="76">
        <v>1975</v>
      </c>
      <c r="H86" s="78">
        <f>IF(V86&lt;&gt;"",H$5-V86+1,"")</f>
      </c>
      <c r="I86" s="78"/>
      <c r="J86" s="79">
        <f>IF(W86&lt;&gt;"",(J$5-W86+1)*1.5,"")</f>
      </c>
      <c r="K86" s="87">
        <v>31</v>
      </c>
      <c r="L86" s="81">
        <f>Y86</f>
        <v>0</v>
      </c>
      <c r="M86" s="82">
        <f>Z86</f>
        <v>0</v>
      </c>
      <c r="N86" s="83">
        <f>AH86</f>
        <v>0</v>
      </c>
      <c r="O86" s="83">
        <f>AI86</f>
        <v>0</v>
      </c>
      <c r="P86" s="82">
        <f>SUM(H86:K86)</f>
        <v>31</v>
      </c>
      <c r="Q86" s="84">
        <f>SUM(H86:K86)+MAX(M86,O86)</f>
        <v>31</v>
      </c>
      <c r="R86" s="85">
        <f>Q86+MAX(T86,U86)</f>
        <v>34</v>
      </c>
      <c r="S86" s="84">
        <f>SUM($H86:$K86)+MAX(M86,O86)</f>
        <v>31</v>
      </c>
      <c r="T86" s="86">
        <f>IF(L86&gt;0,3,0)</f>
        <v>0</v>
      </c>
      <c r="U86" s="86">
        <f>IF(P86&gt;0,3,0)</f>
        <v>3</v>
      </c>
      <c r="V86" s="87"/>
      <c r="W86" s="87"/>
      <c r="X86" s="88">
        <v>0</v>
      </c>
      <c r="Y86" s="80">
        <f>IF(X86&gt;0,X$5-X86+1,0)</f>
        <v>0</v>
      </c>
      <c r="Z86" s="89">
        <f>Y86*Z$5</f>
        <v>0</v>
      </c>
      <c r="AA86" s="80"/>
      <c r="AB86" s="87"/>
      <c r="AC86" s="80"/>
      <c r="AD86" s="80"/>
      <c r="AE86" s="80"/>
      <c r="AF86" s="80"/>
      <c r="AG86" s="80"/>
      <c r="AH86" s="93">
        <f>MAX(AA86:AG86)</f>
        <v>0</v>
      </c>
      <c r="AI86" s="89">
        <f>AH86*AI$5</f>
        <v>0</v>
      </c>
      <c r="AJ86" s="94"/>
      <c r="AK86" s="94"/>
      <c r="AL86" s="94"/>
      <c r="AM86" s="94"/>
      <c r="AN86" s="94"/>
      <c r="AO86" s="94"/>
      <c r="AR86" s="94"/>
      <c r="AS86" s="94"/>
      <c r="AT86" s="94"/>
      <c r="AU86" s="94"/>
      <c r="AV86" s="94"/>
      <c r="AW86" s="94"/>
      <c r="AX86" s="94"/>
      <c r="AY86" s="94"/>
      <c r="AZ86" s="94"/>
    </row>
    <row r="87" spans="1:42" s="94" customFormat="1" ht="15.75" customHeight="1">
      <c r="A87" s="74">
        <f>A86+1</f>
        <v>81</v>
      </c>
      <c r="B87" s="97" t="s">
        <v>132</v>
      </c>
      <c r="C87" s="42" t="s">
        <v>8</v>
      </c>
      <c r="D87" s="76" t="s">
        <v>43</v>
      </c>
      <c r="E87" s="76" t="s">
        <v>44</v>
      </c>
      <c r="F87" s="77" t="str">
        <f>IF(G87&lt;1942,"L",IF(G87&lt;1947,"SM",IF(G87&lt;1957,"M",IF(G87&gt;2002,"J",""))))</f>
        <v>SM</v>
      </c>
      <c r="G87" s="76">
        <v>1945</v>
      </c>
      <c r="H87" s="78">
        <f>IF(V87&lt;&gt;"",H$5-V87+1,"")</f>
      </c>
      <c r="I87" s="78">
        <v>21</v>
      </c>
      <c r="J87" s="79">
        <f>IF(W87&lt;&gt;"",(J$5-W87+1)*1.5,"")</f>
      </c>
      <c r="K87" s="87"/>
      <c r="L87" s="81">
        <f>Y87</f>
        <v>0</v>
      </c>
      <c r="M87" s="82">
        <f>Z87</f>
        <v>0</v>
      </c>
      <c r="N87" s="83">
        <f>AH87</f>
        <v>18</v>
      </c>
      <c r="O87" s="83">
        <f>AI87</f>
        <v>9</v>
      </c>
      <c r="P87" s="82">
        <f>SUM(H87:K87)</f>
        <v>21</v>
      </c>
      <c r="Q87" s="84">
        <f>SUM(H87:K87)+MAX(M87,O87)</f>
        <v>30</v>
      </c>
      <c r="R87" s="85">
        <f>Q87+MAX(T87,U87)</f>
        <v>33</v>
      </c>
      <c r="S87" s="84">
        <f>SUM($H87:$K87)+MAX(M87,O87)</f>
        <v>30</v>
      </c>
      <c r="T87" s="86">
        <f>IF(L87&gt;0,3,0)</f>
        <v>0</v>
      </c>
      <c r="U87" s="86">
        <f>IF(P87&gt;0,3,0)</f>
        <v>3</v>
      </c>
      <c r="V87" s="87"/>
      <c r="W87" s="87"/>
      <c r="X87" s="88">
        <v>0</v>
      </c>
      <c r="Y87" s="90"/>
      <c r="Z87" s="89"/>
      <c r="AA87" s="80"/>
      <c r="AB87" s="87"/>
      <c r="AC87" s="80"/>
      <c r="AD87" s="99"/>
      <c r="AE87" s="80">
        <v>18</v>
      </c>
      <c r="AF87" s="80"/>
      <c r="AG87" s="80"/>
      <c r="AH87" s="93">
        <f>MAX(AA87:AG87)</f>
        <v>18</v>
      </c>
      <c r="AI87" s="89">
        <f>AH87*AI$5</f>
        <v>9</v>
      </c>
      <c r="AL87" s="2"/>
      <c r="AP87" s="96"/>
    </row>
    <row r="88" spans="1:35" s="94" customFormat="1" ht="15.75" customHeight="1">
      <c r="A88" s="74">
        <f>A87+1</f>
        <v>82</v>
      </c>
      <c r="B88" s="97" t="s">
        <v>133</v>
      </c>
      <c r="C88" s="42" t="s">
        <v>42</v>
      </c>
      <c r="D88" s="76" t="s">
        <v>43</v>
      </c>
      <c r="E88" s="76" t="s">
        <v>44</v>
      </c>
      <c r="F88" s="77" t="str">
        <f>IF(G88&lt;1942,"L",IF(G88&lt;1947,"SM",IF(G88&lt;1957,"M",IF(G88&gt;2002,"J",""))))</f>
        <v>M</v>
      </c>
      <c r="G88" s="76">
        <v>1949</v>
      </c>
      <c r="H88" s="78">
        <f>IF(V88&lt;&gt;"",H$5-V88+1,"")</f>
        <v>17</v>
      </c>
      <c r="I88" s="78"/>
      <c r="J88" s="79">
        <f>IF(W88&lt;&gt;"",(J$5-W88+1)*1.5,"")</f>
      </c>
      <c r="K88" s="87"/>
      <c r="L88" s="81">
        <f>Y88</f>
        <v>0</v>
      </c>
      <c r="M88" s="82">
        <f>Z88</f>
        <v>0</v>
      </c>
      <c r="N88" s="83">
        <f>AH88</f>
        <v>26</v>
      </c>
      <c r="O88" s="83">
        <f>AI88</f>
        <v>13</v>
      </c>
      <c r="P88" s="82">
        <f>SUM(H88:K88)</f>
        <v>17</v>
      </c>
      <c r="Q88" s="84">
        <f>SUM(H88:K88)+MAX(M88,O88)</f>
        <v>30</v>
      </c>
      <c r="R88" s="85">
        <f>Q88+MAX(T88,U88)</f>
        <v>33</v>
      </c>
      <c r="S88" s="84">
        <f>SUM($H88:$K88)+MAX(M88,O88)</f>
        <v>30</v>
      </c>
      <c r="T88" s="86">
        <f>IF(L88&gt;0,3,0)</f>
        <v>0</v>
      </c>
      <c r="U88" s="86">
        <f>IF(P88&gt;0,3,0)</f>
        <v>3</v>
      </c>
      <c r="V88" s="87">
        <v>54</v>
      </c>
      <c r="W88" s="87"/>
      <c r="X88" s="88">
        <v>0</v>
      </c>
      <c r="Y88" s="80"/>
      <c r="Z88" s="89"/>
      <c r="AA88" s="80">
        <v>26</v>
      </c>
      <c r="AB88" s="87"/>
      <c r="AC88" s="80"/>
      <c r="AD88" s="99"/>
      <c r="AE88" s="80"/>
      <c r="AF88" s="80"/>
      <c r="AG88" s="80"/>
      <c r="AH88" s="93">
        <f>MAX(AA88:AG88)</f>
        <v>26</v>
      </c>
      <c r="AI88" s="89">
        <f>AH88*AI$5</f>
        <v>13</v>
      </c>
    </row>
    <row r="89" spans="1:35" s="94" customFormat="1" ht="15.75" customHeight="1">
      <c r="A89" s="74">
        <f>A88+1</f>
        <v>83</v>
      </c>
      <c r="B89" s="97" t="s">
        <v>134</v>
      </c>
      <c r="C89" s="42" t="s">
        <v>80</v>
      </c>
      <c r="D89" s="76" t="s">
        <v>43</v>
      </c>
      <c r="E89" s="76" t="s">
        <v>44</v>
      </c>
      <c r="F89" s="77" t="str">
        <f>IF(G89&lt;1942,"L",IF(G89&lt;1947,"SM",IF(G89&lt;1957,"M",IF(G89&gt;2002,"J",""))))</f>
        <v>M</v>
      </c>
      <c r="G89" s="76">
        <v>1952</v>
      </c>
      <c r="H89" s="78">
        <f>IF(V89&lt;&gt;"",H$5-V89+1,"")</f>
      </c>
      <c r="I89" s="78"/>
      <c r="J89" s="79">
        <f>IF(W89&lt;&gt;"",(J$5-W89+1)*1.5,"")</f>
        <v>27</v>
      </c>
      <c r="K89" s="87"/>
      <c r="L89" s="81">
        <f>Y89</f>
        <v>0</v>
      </c>
      <c r="M89" s="82">
        <f>Z89</f>
        <v>0</v>
      </c>
      <c r="N89" s="83">
        <f>AH89</f>
        <v>3</v>
      </c>
      <c r="O89" s="83">
        <f>AI89</f>
        <v>1.5</v>
      </c>
      <c r="P89" s="82">
        <f>SUM(H89:K89)</f>
        <v>27</v>
      </c>
      <c r="Q89" s="84">
        <f>SUM(H89:K89)+MAX(M89,O89)</f>
        <v>28.5</v>
      </c>
      <c r="R89" s="85">
        <f>Q89+MAX(T89,U89)</f>
        <v>31.5</v>
      </c>
      <c r="S89" s="84">
        <f>SUM($H89:$K89)+MAX(M89,O89)</f>
        <v>28.5</v>
      </c>
      <c r="T89" s="86">
        <f>IF(L89&gt;0,3,0)</f>
        <v>0</v>
      </c>
      <c r="U89" s="86">
        <f>IF(P89&gt;0,3,0)</f>
        <v>3</v>
      </c>
      <c r="V89" s="87"/>
      <c r="W89" s="87">
        <v>40</v>
      </c>
      <c r="X89" s="88">
        <v>0</v>
      </c>
      <c r="Y89" s="80"/>
      <c r="Z89" s="89"/>
      <c r="AA89" s="80"/>
      <c r="AB89" s="87"/>
      <c r="AC89" s="80"/>
      <c r="AD89" s="99"/>
      <c r="AE89" s="80"/>
      <c r="AF89" s="80">
        <v>3</v>
      </c>
      <c r="AG89" s="80"/>
      <c r="AH89" s="93">
        <f>MAX(AA89:AG89)</f>
        <v>3</v>
      </c>
      <c r="AI89" s="89">
        <f>AH89*AI$5</f>
        <v>1.5</v>
      </c>
    </row>
    <row r="90" spans="1:35" s="94" customFormat="1" ht="15.75" customHeight="1">
      <c r="A90" s="74">
        <f>A89+1</f>
        <v>84</v>
      </c>
      <c r="B90" s="75" t="s">
        <v>135</v>
      </c>
      <c r="C90" s="42" t="s">
        <v>46</v>
      </c>
      <c r="D90" s="76" t="s">
        <v>43</v>
      </c>
      <c r="E90" s="103" t="s">
        <v>44</v>
      </c>
      <c r="F90" s="77" t="str">
        <f>IF(G90&lt;1942,"L",IF(G90&lt;1947,"SM",IF(G90&lt;1957,"M",IF(G90&gt;2002,"J",""))))</f>
        <v>SM</v>
      </c>
      <c r="G90" s="103">
        <v>1945</v>
      </c>
      <c r="H90" s="78">
        <f>IF(V90&lt;&gt;"",H$5-V90+1,"")</f>
      </c>
      <c r="I90" s="78"/>
      <c r="J90" s="79">
        <f>IF(W90&lt;&gt;"",(J$5-W90+1)*1.5,"")</f>
      </c>
      <c r="K90" s="104">
        <v>28</v>
      </c>
      <c r="L90" s="81">
        <f>Y90</f>
        <v>0</v>
      </c>
      <c r="M90" s="82">
        <f>Z90</f>
        <v>0</v>
      </c>
      <c r="N90" s="83">
        <f>AH90</f>
        <v>0</v>
      </c>
      <c r="O90" s="83">
        <f>AI90</f>
        <v>0</v>
      </c>
      <c r="P90" s="82">
        <f>SUM(H90:K90)</f>
        <v>28</v>
      </c>
      <c r="Q90" s="84">
        <f>SUM(H90:K90)+MAX(M90,O90)</f>
        <v>28</v>
      </c>
      <c r="R90" s="85">
        <f>Q90+MAX(T90,U90)</f>
        <v>31</v>
      </c>
      <c r="S90" s="84">
        <f>SUM($H90:$K90)+MAX(M90,O90)</f>
        <v>28</v>
      </c>
      <c r="T90" s="86">
        <f>IF(L90&gt;0,3,0)</f>
        <v>0</v>
      </c>
      <c r="U90" s="86">
        <f>IF(P90&gt;0,3,0)</f>
        <v>3</v>
      </c>
      <c r="V90" s="87"/>
      <c r="W90" s="87"/>
      <c r="X90" s="88">
        <v>0</v>
      </c>
      <c r="Y90" s="80">
        <f>IF(X90&gt;0,X$5-X90+1,0)</f>
        <v>0</v>
      </c>
      <c r="Z90" s="89">
        <f>Y90*Z$5</f>
        <v>0</v>
      </c>
      <c r="AA90" s="110"/>
      <c r="AB90" s="104"/>
      <c r="AC90" s="80"/>
      <c r="AD90" s="99"/>
      <c r="AE90" s="110"/>
      <c r="AF90" s="110"/>
      <c r="AG90" s="110"/>
      <c r="AH90" s="93">
        <f>MAX(AA90:AG90)</f>
        <v>0</v>
      </c>
      <c r="AI90" s="89">
        <f>AH90*AI$5</f>
        <v>0</v>
      </c>
    </row>
    <row r="91" spans="1:49" ht="15.75" customHeight="1">
      <c r="A91" s="74">
        <f>A90+1</f>
        <v>85</v>
      </c>
      <c r="B91" s="75" t="s">
        <v>136</v>
      </c>
      <c r="C91" s="42" t="s">
        <v>42</v>
      </c>
      <c r="D91" s="76" t="s">
        <v>43</v>
      </c>
      <c r="E91" s="76" t="s">
        <v>44</v>
      </c>
      <c r="F91" s="77" t="str">
        <f>IF(G91&lt;1942,"L",IF(G91&lt;1947,"SM",IF(G91&lt;1957,"M",IF(G91&gt;2002,"J",""))))</f>
        <v>M</v>
      </c>
      <c r="G91" s="76">
        <v>1954</v>
      </c>
      <c r="H91" s="78">
        <f>IF(V91&lt;&gt;"",H$5-V91+1,"")</f>
        <v>22</v>
      </c>
      <c r="I91" s="78"/>
      <c r="J91" s="79">
        <f>IF(W91&lt;&gt;"",(J$5-W91+1)*1.5,"")</f>
      </c>
      <c r="K91" s="80"/>
      <c r="L91" s="81">
        <f>Y91</f>
        <v>0</v>
      </c>
      <c r="M91" s="82">
        <f>Z91</f>
        <v>0</v>
      </c>
      <c r="N91" s="83">
        <f>AH91</f>
        <v>12</v>
      </c>
      <c r="O91" s="83">
        <f>AI91</f>
        <v>6</v>
      </c>
      <c r="P91" s="82">
        <f>SUM(H91:K91)</f>
        <v>22</v>
      </c>
      <c r="Q91" s="84">
        <f>SUM(H91:K91)+MAX(M91,O91)</f>
        <v>28</v>
      </c>
      <c r="R91" s="85">
        <f>Q91+MAX(T91,U91)</f>
        <v>31</v>
      </c>
      <c r="S91" s="84">
        <f>SUM($H91:$K91)+MAX(M91,O91)</f>
        <v>28</v>
      </c>
      <c r="T91" s="86">
        <f>IF(L91&gt;0,3,0)</f>
        <v>0</v>
      </c>
      <c r="U91" s="86">
        <f>IF(P91&gt;0,3,0)</f>
        <v>3</v>
      </c>
      <c r="V91" s="87">
        <v>49</v>
      </c>
      <c r="W91" s="87"/>
      <c r="X91" s="88">
        <v>0</v>
      </c>
      <c r="Y91" s="80"/>
      <c r="Z91" s="89"/>
      <c r="AA91" s="90">
        <v>12</v>
      </c>
      <c r="AB91" s="80"/>
      <c r="AC91" s="80"/>
      <c r="AD91" s="99"/>
      <c r="AE91" s="109"/>
      <c r="AF91" s="80"/>
      <c r="AG91" s="80"/>
      <c r="AH91" s="93">
        <f>MAX(AA91:AG91)</f>
        <v>12</v>
      </c>
      <c r="AI91" s="89">
        <f>AH91*AI$5</f>
        <v>6</v>
      </c>
      <c r="AJ91" s="94"/>
      <c r="AL91" s="96"/>
      <c r="AM91" s="94"/>
      <c r="AN91" s="94"/>
      <c r="AO91" s="94"/>
      <c r="AP91" s="94"/>
      <c r="AQ91" s="96"/>
      <c r="AR91" s="96"/>
      <c r="AS91" s="96"/>
      <c r="AT91" s="94"/>
      <c r="AU91" s="94"/>
      <c r="AV91" s="94"/>
      <c r="AW91" s="94"/>
    </row>
    <row r="92" spans="1:41" s="94" customFormat="1" ht="15.75" customHeight="1">
      <c r="A92" s="74">
        <f>A91+1</f>
        <v>86</v>
      </c>
      <c r="B92" s="97" t="s">
        <v>137</v>
      </c>
      <c r="C92" s="42" t="s">
        <v>58</v>
      </c>
      <c r="D92" s="76" t="s">
        <v>43</v>
      </c>
      <c r="E92" s="76" t="s">
        <v>44</v>
      </c>
      <c r="F92" s="77" t="str">
        <f>IF(G92&lt;1942,"L",IF(G92&lt;1947,"SM",IF(G92&lt;1957,"M",IF(G92&gt;2002,"J",""))))</f>
        <v>M</v>
      </c>
      <c r="G92" s="76">
        <v>1948</v>
      </c>
      <c r="H92" s="78">
        <f>IF(V92&lt;&gt;"",H$5-V92+1,"")</f>
      </c>
      <c r="I92" s="78"/>
      <c r="J92" s="79">
        <f>IF(W92&lt;&gt;"",(J$5-W92+1)*1.5,"")</f>
        <v>21</v>
      </c>
      <c r="K92" s="87"/>
      <c r="L92" s="81">
        <f>Y92</f>
        <v>6</v>
      </c>
      <c r="M92" s="82">
        <f>Z92</f>
        <v>3</v>
      </c>
      <c r="N92" s="83">
        <f>AH92</f>
        <v>13</v>
      </c>
      <c r="O92" s="83">
        <f>AI92</f>
        <v>6.5</v>
      </c>
      <c r="P92" s="82">
        <f>SUM(H92:K92)</f>
        <v>21</v>
      </c>
      <c r="Q92" s="84">
        <f>SUM(H92:K92)+MAX(M92,O92)</f>
        <v>27.5</v>
      </c>
      <c r="R92" s="85">
        <f>Q92+MAX(T92,U92)</f>
        <v>30.5</v>
      </c>
      <c r="S92" s="84">
        <f>SUM($H92:$K92)+MAX(M92,O92)</f>
        <v>27.5</v>
      </c>
      <c r="T92" s="86">
        <f>IF(L92&gt;0,3,0)</f>
        <v>3</v>
      </c>
      <c r="U92" s="86">
        <f>IF(P92&gt;0,3,0)</f>
        <v>3</v>
      </c>
      <c r="V92" s="87"/>
      <c r="W92" s="87">
        <v>44</v>
      </c>
      <c r="X92" s="88">
        <v>31</v>
      </c>
      <c r="Y92" s="90">
        <f>IF(X92&gt;0,X$5-X92+1,0)</f>
        <v>6</v>
      </c>
      <c r="Z92" s="89">
        <f>Y92*Z$5</f>
        <v>3</v>
      </c>
      <c r="AA92" s="80"/>
      <c r="AB92" s="87">
        <v>13</v>
      </c>
      <c r="AC92" s="80"/>
      <c r="AD92" s="99"/>
      <c r="AE92" s="80"/>
      <c r="AF92" s="80"/>
      <c r="AG92" s="80"/>
      <c r="AH92" s="93">
        <f>MAX(AA92:AG92)</f>
        <v>13</v>
      </c>
      <c r="AI92" s="89">
        <f>AH92*AI$5</f>
        <v>6.5</v>
      </c>
      <c r="AN92" s="2"/>
      <c r="AO92" s="2"/>
    </row>
    <row r="93" spans="1:49" s="94" customFormat="1" ht="15.75" customHeight="1">
      <c r="A93" s="74">
        <f>A92+1</f>
        <v>87</v>
      </c>
      <c r="B93" s="97" t="s">
        <v>138</v>
      </c>
      <c r="C93" s="42" t="s">
        <v>46</v>
      </c>
      <c r="D93" s="76" t="s">
        <v>43</v>
      </c>
      <c r="E93" s="76" t="s">
        <v>44</v>
      </c>
      <c r="F93" s="77">
        <f>IF(G93&lt;1942,"L",IF(G93&lt;1947,"SM",IF(G93&lt;1957,"M",IF(G93&gt;2002,"J",""))))</f>
      </c>
      <c r="G93" s="76">
        <v>1961</v>
      </c>
      <c r="H93" s="78">
        <f>IF(V93&lt;&gt;"",H$5-V93+1,"")</f>
      </c>
      <c r="I93" s="78"/>
      <c r="J93" s="79">
        <f>IF(W93&lt;&gt;"",(J$5-W93+1)*1.5,"")</f>
      </c>
      <c r="K93" s="87">
        <v>27</v>
      </c>
      <c r="L93" s="81">
        <f>Y93</f>
        <v>0</v>
      </c>
      <c r="M93" s="82">
        <f>Z93</f>
        <v>0</v>
      </c>
      <c r="N93" s="83">
        <f>AH93</f>
        <v>0</v>
      </c>
      <c r="O93" s="83">
        <f>AI93</f>
        <v>0</v>
      </c>
      <c r="P93" s="82">
        <f>SUM(H93:K93)</f>
        <v>27</v>
      </c>
      <c r="Q93" s="84">
        <f>SUM(H93:K93)+MAX(M93,O93)</f>
        <v>27</v>
      </c>
      <c r="R93" s="85">
        <f>Q93+MAX(T93,U93)</f>
        <v>30</v>
      </c>
      <c r="S93" s="84">
        <f>SUM($H93:$K93)+MAX(M93,O93)</f>
        <v>27</v>
      </c>
      <c r="T93" s="86">
        <f>IF(L93&gt;0,3,0)</f>
        <v>0</v>
      </c>
      <c r="U93" s="86">
        <f>IF(P93&gt;0,3,0)</f>
        <v>3</v>
      </c>
      <c r="V93" s="87"/>
      <c r="W93" s="87"/>
      <c r="X93" s="88">
        <v>0</v>
      </c>
      <c r="Y93" s="80"/>
      <c r="Z93" s="89"/>
      <c r="AA93" s="80"/>
      <c r="AB93" s="87"/>
      <c r="AC93" s="80"/>
      <c r="AD93" s="99"/>
      <c r="AE93" s="80"/>
      <c r="AF93" s="80"/>
      <c r="AG93" s="80"/>
      <c r="AH93" s="93">
        <f>MAX(AA93:AG93)</f>
        <v>0</v>
      </c>
      <c r="AI93" s="89">
        <f>AH93*AI$5</f>
        <v>0</v>
      </c>
      <c r="AN93" s="96"/>
      <c r="AO93" s="96"/>
      <c r="AQ93" s="96"/>
      <c r="AU93" s="96"/>
      <c r="AV93" s="96"/>
      <c r="AW93" s="96"/>
    </row>
    <row r="94" spans="1:35" s="94" customFormat="1" ht="15.75" customHeight="1">
      <c r="A94" s="74">
        <f>A93+1</f>
        <v>88</v>
      </c>
      <c r="B94" s="121" t="s">
        <v>139</v>
      </c>
      <c r="C94" s="42" t="s">
        <v>46</v>
      </c>
      <c r="D94" s="76" t="s">
        <v>43</v>
      </c>
      <c r="E94" s="76" t="s">
        <v>44</v>
      </c>
      <c r="F94" s="77">
        <f>IF(G94&lt;1942,"L",IF(G94&lt;1947,"SM",IF(G94&lt;1957,"M",IF(G94&gt;2002,"J",""))))</f>
      </c>
      <c r="G94" s="103">
        <v>1957</v>
      </c>
      <c r="H94" s="78">
        <f>IF(V94&lt;&gt;"",H$5-V94+1,"")</f>
      </c>
      <c r="I94" s="78"/>
      <c r="J94" s="79">
        <f>IF(W94&lt;&gt;"",(J$5-W94+1)*1.5,"")</f>
      </c>
      <c r="K94" s="104">
        <v>26</v>
      </c>
      <c r="L94" s="81">
        <f>Y94</f>
        <v>0</v>
      </c>
      <c r="M94" s="82">
        <f>Z94</f>
        <v>0</v>
      </c>
      <c r="N94" s="83">
        <f>AH94</f>
        <v>0</v>
      </c>
      <c r="O94" s="83">
        <f>AI94</f>
        <v>0</v>
      </c>
      <c r="P94" s="82">
        <f>SUM(H94:K94)</f>
        <v>26</v>
      </c>
      <c r="Q94" s="84">
        <f>SUM(H94:K94)+MAX(M94,O94)</f>
        <v>26</v>
      </c>
      <c r="R94" s="85">
        <f>Q94+MAX(T94,U94)</f>
        <v>29</v>
      </c>
      <c r="S94" s="84">
        <f>SUM($H94:$K94)+MAX(M94,O94)</f>
        <v>26</v>
      </c>
      <c r="T94" s="86">
        <f>IF(L94&gt;0,3,0)</f>
        <v>0</v>
      </c>
      <c r="U94" s="86">
        <f>IF(P94&gt;0,3,0)</f>
        <v>3</v>
      </c>
      <c r="V94" s="87"/>
      <c r="W94" s="87"/>
      <c r="X94" s="88">
        <v>0</v>
      </c>
      <c r="Y94" s="80"/>
      <c r="Z94" s="89"/>
      <c r="AA94" s="80"/>
      <c r="AB94" s="87"/>
      <c r="AC94" s="80"/>
      <c r="AD94" s="99"/>
      <c r="AE94" s="80"/>
      <c r="AF94" s="80"/>
      <c r="AG94" s="80"/>
      <c r="AH94" s="93">
        <f>MAX(AA94:AG94)</f>
        <v>0</v>
      </c>
      <c r="AI94" s="89">
        <f>AH94*AI$5</f>
        <v>0</v>
      </c>
    </row>
    <row r="95" spans="1:45" s="94" customFormat="1" ht="15.75" customHeight="1">
      <c r="A95" s="74">
        <f>A94+1</f>
        <v>89</v>
      </c>
      <c r="B95" s="97" t="s">
        <v>140</v>
      </c>
      <c r="C95" s="42" t="s">
        <v>46</v>
      </c>
      <c r="D95" s="76" t="s">
        <v>43</v>
      </c>
      <c r="E95" s="76" t="s">
        <v>44</v>
      </c>
      <c r="F95" s="77" t="str">
        <f>IF(G95&lt;1942,"L",IF(G95&lt;1947,"SM",IF(G95&lt;1957,"M",IF(G95&gt;2002,"J",""))))</f>
        <v>M</v>
      </c>
      <c r="G95" s="76">
        <v>1951</v>
      </c>
      <c r="H95" s="78">
        <f>IF(V95&lt;&gt;"",H$5-V95+1,"")</f>
      </c>
      <c r="I95" s="78"/>
      <c r="J95" s="79">
        <f>IF(W95&lt;&gt;"",(J$5-W95+1)*1.5,"")</f>
      </c>
      <c r="K95" s="87">
        <v>25</v>
      </c>
      <c r="L95" s="81">
        <f>Y95</f>
        <v>0</v>
      </c>
      <c r="M95" s="82">
        <f>Z95</f>
        <v>0</v>
      </c>
      <c r="N95" s="83">
        <f>AH95</f>
        <v>0</v>
      </c>
      <c r="O95" s="83">
        <f>AI95</f>
        <v>0</v>
      </c>
      <c r="P95" s="82">
        <f>SUM(H95:K95)</f>
        <v>25</v>
      </c>
      <c r="Q95" s="84">
        <f>SUM(H95:K95)+MAX(M95,O95)</f>
        <v>25</v>
      </c>
      <c r="R95" s="85">
        <f>Q95+MAX(T95,U95)</f>
        <v>28</v>
      </c>
      <c r="S95" s="84">
        <f>SUM($H95:$K95)+MAX(M95,O95)</f>
        <v>25</v>
      </c>
      <c r="T95" s="86">
        <f>IF(L95&gt;0,3,0)</f>
        <v>0</v>
      </c>
      <c r="U95" s="86">
        <f>IF(P95&gt;0,3,0)</f>
        <v>3</v>
      </c>
      <c r="V95" s="87"/>
      <c r="W95" s="87"/>
      <c r="X95" s="88">
        <v>0</v>
      </c>
      <c r="Y95" s="90">
        <f>IF(X95&gt;0,X$5-X95+1,0)</f>
        <v>0</v>
      </c>
      <c r="Z95" s="89">
        <f>Y95*Z$5</f>
        <v>0</v>
      </c>
      <c r="AA95" s="80"/>
      <c r="AB95" s="87"/>
      <c r="AC95" s="80"/>
      <c r="AD95" s="99"/>
      <c r="AE95" s="80"/>
      <c r="AF95" s="80"/>
      <c r="AG95" s="80"/>
      <c r="AH95" s="93">
        <f>MAX(AA95:AG95)</f>
        <v>0</v>
      </c>
      <c r="AI95" s="89">
        <f>AH95*AI$5</f>
        <v>0</v>
      </c>
      <c r="AL95" s="62"/>
      <c r="AP95" s="96"/>
      <c r="AR95" s="96"/>
      <c r="AS95" s="96"/>
    </row>
    <row r="96" spans="1:37" s="94" customFormat="1" ht="15.75" customHeight="1">
      <c r="A96" s="74">
        <f>A95+1</f>
        <v>90</v>
      </c>
      <c r="B96" s="75" t="s">
        <v>141</v>
      </c>
      <c r="C96" s="42" t="s">
        <v>52</v>
      </c>
      <c r="D96" s="76" t="s">
        <v>43</v>
      </c>
      <c r="E96" s="76" t="s">
        <v>44</v>
      </c>
      <c r="F96" s="77" t="str">
        <f>IF(G96&lt;1942,"L",IF(G96&lt;1947,"SM",IF(G96&lt;1957,"M",IF(G96&gt;2002,"J",""))))</f>
        <v>M</v>
      </c>
      <c r="G96" s="76">
        <v>1955</v>
      </c>
      <c r="H96" s="78">
        <f>IF(V96&lt;&gt;"",H$5-V96+1,"")</f>
        <v>24</v>
      </c>
      <c r="I96" s="78"/>
      <c r="J96" s="79">
        <f>IF(W96&lt;&gt;"",(J$5-W96+1)*1.5,"")</f>
      </c>
      <c r="K96" s="80"/>
      <c r="L96" s="81">
        <f>Y96</f>
        <v>0</v>
      </c>
      <c r="M96" s="82">
        <f>Z96</f>
        <v>0</v>
      </c>
      <c r="N96" s="83">
        <f>AH96</f>
        <v>0</v>
      </c>
      <c r="O96" s="83">
        <f>AI96</f>
        <v>0</v>
      </c>
      <c r="P96" s="82">
        <f>SUM(H96:K96)</f>
        <v>24</v>
      </c>
      <c r="Q96" s="84">
        <f>SUM(H96:K96)+MAX(M96,O96)</f>
        <v>24</v>
      </c>
      <c r="R96" s="85">
        <f>Q96+MAX(T96,U96)</f>
        <v>27</v>
      </c>
      <c r="S96" s="84">
        <f>SUM($H96:$K96)+MAX(M96,O96)</f>
        <v>24</v>
      </c>
      <c r="T96" s="86">
        <f>IF(L96&gt;0,3,0)</f>
        <v>0</v>
      </c>
      <c r="U96" s="86">
        <f>IF(P96&gt;0,3,0)</f>
        <v>3</v>
      </c>
      <c r="V96" s="87">
        <v>47</v>
      </c>
      <c r="W96" s="87"/>
      <c r="X96" s="88">
        <v>0</v>
      </c>
      <c r="Y96" s="90"/>
      <c r="Z96" s="89"/>
      <c r="AA96" s="91"/>
      <c r="AB96" s="80"/>
      <c r="AC96" s="80"/>
      <c r="AD96" s="80"/>
      <c r="AE96" s="80"/>
      <c r="AF96" s="80"/>
      <c r="AG96" s="80"/>
      <c r="AH96" s="93">
        <f>MAX(AA96:AG96)</f>
        <v>0</v>
      </c>
      <c r="AI96" s="89">
        <f>AH96*AI$5</f>
        <v>0</v>
      </c>
      <c r="AK96" s="2"/>
    </row>
    <row r="97" spans="1:52" ht="15.75" customHeight="1">
      <c r="A97" s="74">
        <f>A96+1</f>
        <v>91</v>
      </c>
      <c r="B97" s="113" t="s">
        <v>142</v>
      </c>
      <c r="C97" s="42" t="s">
        <v>8</v>
      </c>
      <c r="D97" s="122" t="s">
        <v>143</v>
      </c>
      <c r="E97" s="76" t="s">
        <v>44</v>
      </c>
      <c r="F97" s="77">
        <f>IF(G97&lt;1942,"L",IF(G97&lt;1947,"SM",IF(G97&lt;1957,"M",IF(G97&gt;2002,"J",""))))</f>
      </c>
      <c r="G97" s="76">
        <v>1966</v>
      </c>
      <c r="H97" s="78">
        <f>IF(V97&lt;&gt;"",H$5-V97+1,"")</f>
      </c>
      <c r="I97" s="78">
        <v>19</v>
      </c>
      <c r="J97" s="79">
        <f>IF(W97&lt;&gt;"",(J$5-W97+1)*1.5,"")</f>
      </c>
      <c r="K97" s="87"/>
      <c r="L97" s="81">
        <f>Y97</f>
        <v>0</v>
      </c>
      <c r="M97" s="82">
        <f>Z97</f>
        <v>0</v>
      </c>
      <c r="N97" s="83">
        <f>AH97</f>
        <v>10</v>
      </c>
      <c r="O97" s="83">
        <f>AI97</f>
        <v>5</v>
      </c>
      <c r="P97" s="82">
        <f>SUM(H97:K97)</f>
        <v>19</v>
      </c>
      <c r="Q97" s="84">
        <f>SUM(H97:K97)+MAX(M97,O97)</f>
        <v>24</v>
      </c>
      <c r="R97" s="85">
        <f>Q97+MAX(T97,U97)</f>
        <v>27</v>
      </c>
      <c r="S97" s="84">
        <f>SUM($H97:$K97)+MAX(M97,O97)</f>
        <v>24</v>
      </c>
      <c r="T97" s="86">
        <f>IF(L97&gt;0,3,0)</f>
        <v>0</v>
      </c>
      <c r="U97" s="86">
        <f>IF(P97&gt;0,3,0)</f>
        <v>3</v>
      </c>
      <c r="V97" s="87"/>
      <c r="W97" s="87"/>
      <c r="X97" s="88">
        <v>0</v>
      </c>
      <c r="Y97" s="90">
        <f>IF(X97&gt;0,X$5-X97+1,0)</f>
        <v>0</v>
      </c>
      <c r="Z97" s="89">
        <f>Y97*Z$5</f>
        <v>0</v>
      </c>
      <c r="AA97" s="80"/>
      <c r="AB97" s="80"/>
      <c r="AC97" s="80"/>
      <c r="AD97" s="99"/>
      <c r="AE97" s="80">
        <v>10</v>
      </c>
      <c r="AF97" s="80"/>
      <c r="AG97" s="80"/>
      <c r="AH97" s="93">
        <f>MAX(AA97:AG97)</f>
        <v>10</v>
      </c>
      <c r="AI97" s="89">
        <f>AH97*AI$5</f>
        <v>5</v>
      </c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</row>
    <row r="98" spans="1:52" ht="15.75" customHeight="1">
      <c r="A98" s="74">
        <f>A97+1</f>
        <v>92</v>
      </c>
      <c r="B98" s="97" t="s">
        <v>144</v>
      </c>
      <c r="C98" s="42" t="s">
        <v>8</v>
      </c>
      <c r="D98" s="76" t="s">
        <v>43</v>
      </c>
      <c r="E98" s="76" t="s">
        <v>44</v>
      </c>
      <c r="F98" s="77">
        <f>IF(G98&lt;1942,"L",IF(G98&lt;1947,"SM",IF(G98&lt;1957,"M",IF(G98&gt;2002,"J",""))))</f>
      </c>
      <c r="G98" s="76">
        <v>1963</v>
      </c>
      <c r="H98" s="78">
        <f>IF(V98&lt;&gt;"",H$5-V98+1,"")</f>
      </c>
      <c r="I98" s="78"/>
      <c r="J98" s="79">
        <f>IF(W98&lt;&gt;"",(J$5-W98+1)*1.5,"")</f>
      </c>
      <c r="K98" s="87">
        <v>17</v>
      </c>
      <c r="L98" s="81">
        <f>Y98</f>
        <v>11</v>
      </c>
      <c r="M98" s="82">
        <f>Z98</f>
        <v>5.5</v>
      </c>
      <c r="N98" s="83">
        <f>AH98</f>
        <v>0</v>
      </c>
      <c r="O98" s="83">
        <f>AI98</f>
        <v>0</v>
      </c>
      <c r="P98" s="82">
        <f>SUM(H98:K98)</f>
        <v>17</v>
      </c>
      <c r="Q98" s="84">
        <f>SUM(H98:K98)+MAX(M98,O98)</f>
        <v>22.5</v>
      </c>
      <c r="R98" s="85">
        <f>Q98+MAX(T98,U98)</f>
        <v>25.5</v>
      </c>
      <c r="S98" s="84">
        <f>SUM($H98:$K98)+MAX(M98,O98)</f>
        <v>22.5</v>
      </c>
      <c r="T98" s="86">
        <f>IF(L98&gt;0,3,0)</f>
        <v>3</v>
      </c>
      <c r="U98" s="86">
        <f>IF(P98&gt;0,3,0)</f>
        <v>3</v>
      </c>
      <c r="V98" s="87"/>
      <c r="W98" s="87"/>
      <c r="X98" s="88">
        <v>26</v>
      </c>
      <c r="Y98" s="80">
        <f>IF(X98&gt;0,X$5-X98+1,0)</f>
        <v>11</v>
      </c>
      <c r="Z98" s="89">
        <f>Y98*Z$5</f>
        <v>5.5</v>
      </c>
      <c r="AA98" s="80"/>
      <c r="AB98" s="87"/>
      <c r="AC98" s="80"/>
      <c r="AD98" s="92"/>
      <c r="AE98" s="80"/>
      <c r="AF98" s="80"/>
      <c r="AG98" s="80"/>
      <c r="AH98" s="93">
        <f>MAX(AA98:AG98)</f>
        <v>0</v>
      </c>
      <c r="AI98" s="89">
        <f>AH98*AI$5</f>
        <v>0</v>
      </c>
      <c r="AJ98" s="94"/>
      <c r="AK98" s="94"/>
      <c r="AL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</row>
    <row r="99" spans="1:52" s="96" customFormat="1" ht="15.75" customHeight="1">
      <c r="A99" s="74">
        <f>A98+1</f>
        <v>93</v>
      </c>
      <c r="B99" s="75" t="s">
        <v>145</v>
      </c>
      <c r="C99" s="42" t="s">
        <v>42</v>
      </c>
      <c r="D99" s="76" t="s">
        <v>43</v>
      </c>
      <c r="E99" s="76" t="s">
        <v>44</v>
      </c>
      <c r="F99" s="77" t="str">
        <f>IF(G99&lt;1942,"L",IF(G99&lt;1947,"SM",IF(G99&lt;1957,"M",IF(G99&gt;2002,"J",""))))</f>
        <v>M</v>
      </c>
      <c r="G99" s="76">
        <v>1955</v>
      </c>
      <c r="H99" s="78">
        <f>IF(V99&lt;&gt;"",H$5-V99+1,"")</f>
        <v>14</v>
      </c>
      <c r="I99" s="78"/>
      <c r="J99" s="79">
        <f>IF(W99&lt;&gt;"",(J$5-W99+1)*1.5,"")</f>
      </c>
      <c r="K99" s="80"/>
      <c r="L99" s="81">
        <f>Y99</f>
        <v>0</v>
      </c>
      <c r="M99" s="82">
        <f>Z99</f>
        <v>0</v>
      </c>
      <c r="N99" s="83">
        <f>AH99</f>
        <v>17</v>
      </c>
      <c r="O99" s="83">
        <f>AI99</f>
        <v>8.5</v>
      </c>
      <c r="P99" s="82">
        <f>SUM(H99:K99)</f>
        <v>14</v>
      </c>
      <c r="Q99" s="84">
        <f>SUM(H99:K99)+MAX(M99,O99)</f>
        <v>22.5</v>
      </c>
      <c r="R99" s="85">
        <f>Q99+MAX(T99,U99)</f>
        <v>25.5</v>
      </c>
      <c r="S99" s="84">
        <f>SUM($H99:$K99)+MAX(M99,O99)</f>
        <v>22.5</v>
      </c>
      <c r="T99" s="86">
        <f>IF(L99&gt;0,3,0)</f>
        <v>0</v>
      </c>
      <c r="U99" s="86">
        <f>IF(P99&gt;0,3,0)</f>
        <v>3</v>
      </c>
      <c r="V99" s="87">
        <v>57</v>
      </c>
      <c r="W99" s="87"/>
      <c r="X99" s="88">
        <v>0</v>
      </c>
      <c r="Y99" s="80"/>
      <c r="Z99" s="89"/>
      <c r="AA99" s="90">
        <v>17</v>
      </c>
      <c r="AB99" s="80"/>
      <c r="AC99" s="80"/>
      <c r="AD99" s="99"/>
      <c r="AE99" s="80"/>
      <c r="AF99" s="80"/>
      <c r="AG99" s="80"/>
      <c r="AH99" s="93">
        <f>MAX(AA99:AG99)</f>
        <v>17</v>
      </c>
      <c r="AI99" s="89">
        <f>AH99*AI$5</f>
        <v>8.5</v>
      </c>
      <c r="AJ99" s="2"/>
      <c r="AK99" s="94"/>
      <c r="AL99" s="2"/>
      <c r="AM99" s="94"/>
      <c r="AN99" s="94"/>
      <c r="AO99" s="94"/>
      <c r="AP99" s="94"/>
      <c r="AQ99" s="94"/>
      <c r="AR99" s="94"/>
      <c r="AS99" s="94"/>
      <c r="AT99" s="94"/>
      <c r="AU99" s="2"/>
      <c r="AV99" s="2"/>
      <c r="AW99" s="2"/>
      <c r="AX99" s="2"/>
      <c r="AY99" s="2"/>
      <c r="AZ99" s="2"/>
    </row>
    <row r="100" spans="1:38" s="94" customFormat="1" ht="15.75" customHeight="1">
      <c r="A100" s="74">
        <f>A99+1</f>
        <v>94</v>
      </c>
      <c r="B100" s="75" t="s">
        <v>146</v>
      </c>
      <c r="C100" s="42" t="s">
        <v>70</v>
      </c>
      <c r="D100" s="76" t="s">
        <v>43</v>
      </c>
      <c r="E100" s="76" t="s">
        <v>44</v>
      </c>
      <c r="F100" s="77">
        <f>IF(G100&lt;1942,"L",IF(G100&lt;1947,"SM",IF(G100&lt;1957,"M",IF(G100&gt;2002,"J",""))))</f>
      </c>
      <c r="G100" s="76">
        <v>1976</v>
      </c>
      <c r="H100" s="78">
        <f>IF(V100&lt;&gt;"",H$5-V100+1,"")</f>
        <v>11</v>
      </c>
      <c r="I100" s="78"/>
      <c r="J100" s="79">
        <f>IF(W100&lt;&gt;"",(J$5-W100+1)*1.5,"")</f>
      </c>
      <c r="K100" s="87"/>
      <c r="L100" s="81">
        <f>Y100</f>
        <v>0</v>
      </c>
      <c r="M100" s="82">
        <f>Z100</f>
        <v>0</v>
      </c>
      <c r="N100" s="83">
        <f>AH100</f>
        <v>21</v>
      </c>
      <c r="O100" s="83">
        <f>AI100</f>
        <v>10.5</v>
      </c>
      <c r="P100" s="82">
        <f>SUM(H100:K100)</f>
        <v>11</v>
      </c>
      <c r="Q100" s="84">
        <f>SUM(H100:K100)+MAX(M100,O100)</f>
        <v>21.5</v>
      </c>
      <c r="R100" s="85">
        <f>Q100+MAX(T100,U100)</f>
        <v>24.5</v>
      </c>
      <c r="S100" s="84">
        <f>SUM($H100:$K100)+MAX(M100,O100)</f>
        <v>21.5</v>
      </c>
      <c r="T100" s="86">
        <f>IF(L100&gt;0,3,0)</f>
        <v>0</v>
      </c>
      <c r="U100" s="86">
        <f>IF(P100&gt;0,3,0)</f>
        <v>3</v>
      </c>
      <c r="V100" s="87">
        <v>60</v>
      </c>
      <c r="W100" s="87"/>
      <c r="X100" s="88">
        <v>0</v>
      </c>
      <c r="Y100" s="90">
        <f>IF(X100&gt;0,X$5-X100+1,0)</f>
        <v>0</v>
      </c>
      <c r="Z100" s="89">
        <f>Y100*Z$5</f>
        <v>0</v>
      </c>
      <c r="AA100" s="80">
        <v>21</v>
      </c>
      <c r="AB100" s="80"/>
      <c r="AC100" s="80"/>
      <c r="AD100" s="99"/>
      <c r="AE100" s="80"/>
      <c r="AF100" s="80"/>
      <c r="AG100" s="80"/>
      <c r="AH100" s="93">
        <f>MAX(AA100:AG100)</f>
        <v>21</v>
      </c>
      <c r="AI100" s="89">
        <f>AH100*AI$5</f>
        <v>10.5</v>
      </c>
      <c r="AJ100" s="2"/>
      <c r="AL100" s="2"/>
    </row>
    <row r="101" spans="1:35" s="94" customFormat="1" ht="15.75" customHeight="1">
      <c r="A101" s="74">
        <f>A100+1</f>
        <v>95</v>
      </c>
      <c r="B101" s="97" t="s">
        <v>147</v>
      </c>
      <c r="C101" s="42" t="s">
        <v>46</v>
      </c>
      <c r="D101" s="76" t="s">
        <v>43</v>
      </c>
      <c r="E101" s="76" t="s">
        <v>44</v>
      </c>
      <c r="F101" s="77" t="str">
        <f>IF(G101&lt;1942,"L",IF(G101&lt;1947,"SM",IF(G101&lt;1957,"M",IF(G101&gt;2002,"J",""))))</f>
        <v>M</v>
      </c>
      <c r="G101" s="103">
        <v>1949</v>
      </c>
      <c r="H101" s="78">
        <f>IF(V101&lt;&gt;"",H$5-V101+1,"")</f>
      </c>
      <c r="I101" s="78"/>
      <c r="J101" s="79">
        <f>IF(W101&lt;&gt;"",(J$5-W101+1)*1.5,"")</f>
        <v>10.5</v>
      </c>
      <c r="K101" s="104">
        <v>7</v>
      </c>
      <c r="L101" s="81">
        <f>Y101</f>
        <v>0</v>
      </c>
      <c r="M101" s="82">
        <f>Z101</f>
        <v>0</v>
      </c>
      <c r="N101" s="83">
        <f>AH101</f>
        <v>6</v>
      </c>
      <c r="O101" s="83">
        <f>AI101</f>
        <v>3</v>
      </c>
      <c r="P101" s="82">
        <f>SUM(H101:K101)</f>
        <v>17.5</v>
      </c>
      <c r="Q101" s="84">
        <f>SUM(H101:K101)+MAX(M101,O101)</f>
        <v>20.5</v>
      </c>
      <c r="R101" s="85">
        <f>Q101+MAX(T101,U101)</f>
        <v>23.5</v>
      </c>
      <c r="S101" s="84">
        <f>SUM($H101:$K101)+MAX(M101,O101)</f>
        <v>20.5</v>
      </c>
      <c r="T101" s="86">
        <f>IF(L101&gt;0,3,0)</f>
        <v>0</v>
      </c>
      <c r="U101" s="86">
        <f>IF(P101&gt;0,3,0)</f>
        <v>3</v>
      </c>
      <c r="V101" s="87"/>
      <c r="W101" s="87">
        <v>51</v>
      </c>
      <c r="X101" s="88">
        <v>0</v>
      </c>
      <c r="Y101" s="80"/>
      <c r="Z101" s="89"/>
      <c r="AA101" s="80"/>
      <c r="AB101" s="87"/>
      <c r="AC101" s="80"/>
      <c r="AD101" s="99"/>
      <c r="AE101" s="80"/>
      <c r="AF101" s="80"/>
      <c r="AG101" s="80">
        <v>6</v>
      </c>
      <c r="AH101" s="93">
        <f>MAX(AA101:AG101)</f>
        <v>6</v>
      </c>
      <c r="AI101" s="89">
        <f>AH101*AI$5</f>
        <v>3</v>
      </c>
    </row>
    <row r="102" spans="1:49" s="94" customFormat="1" ht="15.75" customHeight="1">
      <c r="A102" s="74">
        <f>A101+1</f>
        <v>96</v>
      </c>
      <c r="B102" s="75" t="s">
        <v>148</v>
      </c>
      <c r="C102" s="42" t="s">
        <v>46</v>
      </c>
      <c r="D102" s="76" t="s">
        <v>43</v>
      </c>
      <c r="E102" s="76" t="s">
        <v>44</v>
      </c>
      <c r="F102" s="77" t="str">
        <f>IF(G102&lt;1942,"L",IF(G102&lt;1947,"SM",IF(G102&lt;1957,"M",IF(G102&gt;2002,"J",""))))</f>
        <v>M</v>
      </c>
      <c r="G102" s="76">
        <v>1954</v>
      </c>
      <c r="H102" s="78">
        <f>IF(V102&lt;&gt;"",H$5-V102+1,"")</f>
      </c>
      <c r="I102" s="78"/>
      <c r="J102" s="79">
        <f>IF(W102&lt;&gt;"",(J$5-W102+1)*1.5,"")</f>
      </c>
      <c r="K102" s="80">
        <v>20</v>
      </c>
      <c r="L102" s="81">
        <f>Y102</f>
        <v>0</v>
      </c>
      <c r="M102" s="82">
        <f>Z102</f>
        <v>0</v>
      </c>
      <c r="N102" s="83">
        <f>AH102</f>
        <v>0</v>
      </c>
      <c r="O102" s="83">
        <f>AI102</f>
        <v>0</v>
      </c>
      <c r="P102" s="82">
        <f>SUM(H102:K102)</f>
        <v>20</v>
      </c>
      <c r="Q102" s="84">
        <f>SUM(H102:K102)+MAX(M102,O102)</f>
        <v>20</v>
      </c>
      <c r="R102" s="85">
        <f>Q102+MAX(T102,U102)</f>
        <v>23</v>
      </c>
      <c r="S102" s="84">
        <f>SUM($H102:$K102)+MAX(M102,O102)</f>
        <v>20</v>
      </c>
      <c r="T102" s="86">
        <f>IF(L102&gt;0,3,0)</f>
        <v>0</v>
      </c>
      <c r="U102" s="86">
        <f>IF(P102&gt;0,3,0)</f>
        <v>3</v>
      </c>
      <c r="V102" s="87"/>
      <c r="W102" s="87"/>
      <c r="X102" s="88">
        <v>0</v>
      </c>
      <c r="Y102" s="80">
        <f>IF(X102&gt;0,X$5-X102+1,0)</f>
        <v>0</v>
      </c>
      <c r="Z102" s="89">
        <f>Y102*Z$5</f>
        <v>0</v>
      </c>
      <c r="AA102" s="80"/>
      <c r="AB102" s="80"/>
      <c r="AC102" s="80"/>
      <c r="AD102" s="80"/>
      <c r="AE102" s="80"/>
      <c r="AF102" s="80"/>
      <c r="AG102" s="80"/>
      <c r="AH102" s="93">
        <f>MAX(AA102:AG102)</f>
        <v>0</v>
      </c>
      <c r="AI102" s="89">
        <f>AH102*AI$5</f>
        <v>0</v>
      </c>
      <c r="AU102" s="2"/>
      <c r="AV102" s="2"/>
      <c r="AW102" s="2"/>
    </row>
    <row r="103" spans="1:35" s="94" customFormat="1" ht="15.75" customHeight="1">
      <c r="A103" s="74">
        <f>A102+1</f>
        <v>97</v>
      </c>
      <c r="B103" s="97" t="s">
        <v>149</v>
      </c>
      <c r="C103" s="42" t="s">
        <v>49</v>
      </c>
      <c r="D103" s="76" t="s">
        <v>43</v>
      </c>
      <c r="E103" s="76" t="s">
        <v>44</v>
      </c>
      <c r="F103" s="77" t="str">
        <f>IF(G103&lt;1942,"L",IF(G103&lt;1947,"SM",IF(G103&lt;1957,"M",IF(G103&gt;2002,"J",""))))</f>
        <v>SM</v>
      </c>
      <c r="G103" s="76">
        <v>1945</v>
      </c>
      <c r="H103" s="78">
        <f>IF(V103&lt;&gt;"",H$5-V103+1,"")</f>
        <v>10</v>
      </c>
      <c r="I103" s="78">
        <v>7</v>
      </c>
      <c r="J103" s="79">
        <f>IF(W103&lt;&gt;"",(J$5-W103+1)*1.5,"")</f>
      </c>
      <c r="K103" s="87"/>
      <c r="L103" s="81">
        <f>Y103</f>
        <v>0</v>
      </c>
      <c r="M103" s="82">
        <f>Z103</f>
        <v>0</v>
      </c>
      <c r="N103" s="83">
        <f>AH103</f>
        <v>5</v>
      </c>
      <c r="O103" s="83">
        <f>AI103</f>
        <v>2.5</v>
      </c>
      <c r="P103" s="82">
        <f>SUM(H103:K103)</f>
        <v>17</v>
      </c>
      <c r="Q103" s="84">
        <f>SUM(H103:K103)+MAX(M103,O103)</f>
        <v>19.5</v>
      </c>
      <c r="R103" s="85">
        <f>Q103+MAX(T103,U103)</f>
        <v>22.5</v>
      </c>
      <c r="S103" s="84">
        <f>SUM($H103:$K103)+MAX(M103,O103)</f>
        <v>19.5</v>
      </c>
      <c r="T103" s="86">
        <f>IF(L103&gt;0,3,0)</f>
        <v>0</v>
      </c>
      <c r="U103" s="86">
        <f>IF(P103&gt;0,3,0)</f>
        <v>3</v>
      </c>
      <c r="V103" s="87">
        <v>61</v>
      </c>
      <c r="W103" s="87"/>
      <c r="X103" s="88">
        <v>0</v>
      </c>
      <c r="Y103" s="80">
        <f>IF(X103&gt;0,X$5-X103+1,0)</f>
        <v>0</v>
      </c>
      <c r="Z103" s="89">
        <f>Y103*Z$5</f>
        <v>0</v>
      </c>
      <c r="AA103" s="80"/>
      <c r="AB103" s="87"/>
      <c r="AC103" s="80"/>
      <c r="AD103" s="99"/>
      <c r="AE103" s="80">
        <v>5</v>
      </c>
      <c r="AF103" s="80"/>
      <c r="AG103" s="80"/>
      <c r="AH103" s="93">
        <f>MAX(AA103:AG103)</f>
        <v>5</v>
      </c>
      <c r="AI103" s="89">
        <f>AH103*AI$5</f>
        <v>2.5</v>
      </c>
    </row>
    <row r="104" spans="1:39" s="94" customFormat="1" ht="15.75" customHeight="1">
      <c r="A104" s="74">
        <f>A103+1</f>
        <v>98</v>
      </c>
      <c r="B104" s="97" t="s">
        <v>150</v>
      </c>
      <c r="C104" s="42" t="s">
        <v>42</v>
      </c>
      <c r="D104" s="76" t="s">
        <v>43</v>
      </c>
      <c r="E104" s="76" t="s">
        <v>44</v>
      </c>
      <c r="F104" s="77">
        <f>IF(G104&lt;1942,"L",IF(G104&lt;1947,"SM",IF(G104&lt;1957,"M",IF(G104&gt;2002,"J",""))))</f>
      </c>
      <c r="G104" s="76">
        <v>1959</v>
      </c>
      <c r="H104" s="78">
        <f>IF(V104&lt;&gt;"",H$5-V104+1,"")</f>
        <v>16</v>
      </c>
      <c r="I104" s="78"/>
      <c r="J104" s="79">
        <f>IF(W104&lt;&gt;"",(J$5-W104+1)*1.5,"")</f>
      </c>
      <c r="K104" s="87"/>
      <c r="L104" s="81">
        <f>Y104</f>
        <v>0</v>
      </c>
      <c r="M104" s="82">
        <f>Z104</f>
        <v>0</v>
      </c>
      <c r="N104" s="83">
        <f>AH104</f>
        <v>5</v>
      </c>
      <c r="O104" s="83">
        <f>AI104</f>
        <v>2.5</v>
      </c>
      <c r="P104" s="82">
        <f>SUM(H104:K104)</f>
        <v>16</v>
      </c>
      <c r="Q104" s="84">
        <f>SUM(H104:K104)+MAX(M104,O104)</f>
        <v>18.5</v>
      </c>
      <c r="R104" s="85">
        <f>Q104+MAX(T104,U104)</f>
        <v>21.5</v>
      </c>
      <c r="S104" s="84">
        <f>SUM($H104:$K104)+MAX(M104,O104)</f>
        <v>18.5</v>
      </c>
      <c r="T104" s="86">
        <f>IF(L104&gt;0,3,0)</f>
        <v>0</v>
      </c>
      <c r="U104" s="86">
        <f>IF(P104&gt;0,3,0)</f>
        <v>3</v>
      </c>
      <c r="V104" s="87">
        <v>55</v>
      </c>
      <c r="W104" s="87"/>
      <c r="X104" s="88">
        <v>0</v>
      </c>
      <c r="Y104" s="80"/>
      <c r="Z104" s="89"/>
      <c r="AA104" s="90">
        <v>5</v>
      </c>
      <c r="AB104" s="87"/>
      <c r="AC104" s="80"/>
      <c r="AD104" s="99"/>
      <c r="AE104" s="80"/>
      <c r="AF104" s="80"/>
      <c r="AG104" s="80"/>
      <c r="AH104" s="93">
        <f>MAX(AA104:AG104)</f>
        <v>5</v>
      </c>
      <c r="AI104" s="89">
        <f>AH104*AI$5</f>
        <v>2.5</v>
      </c>
      <c r="AM104" s="96"/>
    </row>
    <row r="105" spans="1:41" s="94" customFormat="1" ht="15.75" customHeight="1">
      <c r="A105" s="74">
        <f>A104+1</f>
        <v>99</v>
      </c>
      <c r="B105" s="75" t="s">
        <v>151</v>
      </c>
      <c r="C105" s="42" t="s">
        <v>46</v>
      </c>
      <c r="D105" s="76" t="s">
        <v>43</v>
      </c>
      <c r="E105" s="76" t="s">
        <v>44</v>
      </c>
      <c r="F105" s="77" t="str">
        <f>IF(G105&lt;1942,"L",IF(G105&lt;1947,"SM",IF(G105&lt;1957,"M",IF(G105&gt;2002,"J",""))))</f>
        <v>M</v>
      </c>
      <c r="G105" s="76">
        <v>1956</v>
      </c>
      <c r="H105" s="78">
        <f>IF(V105&lt;&gt;"",H$5-V105+1,"")</f>
      </c>
      <c r="I105" s="78">
        <v>10</v>
      </c>
      <c r="J105" s="79">
        <f>IF(W105&lt;&gt;"",(J$5-W105+1)*1.5,"")</f>
        <v>4.5</v>
      </c>
      <c r="K105" s="80"/>
      <c r="L105" s="81">
        <f>Y105</f>
        <v>0</v>
      </c>
      <c r="M105" s="82">
        <f>Z105</f>
        <v>0</v>
      </c>
      <c r="N105" s="83">
        <f>AH105</f>
        <v>8</v>
      </c>
      <c r="O105" s="83">
        <f>AI105</f>
        <v>4</v>
      </c>
      <c r="P105" s="82">
        <f>SUM(H105:K105)</f>
        <v>14.5</v>
      </c>
      <c r="Q105" s="84">
        <f>SUM(H105:K105)+MAX(M105,O105)</f>
        <v>18.5</v>
      </c>
      <c r="R105" s="85">
        <f>Q105+MAX(T105,U105)</f>
        <v>21.5</v>
      </c>
      <c r="S105" s="84">
        <f>SUM($H105:$K105)+MAX(M105,O105)</f>
        <v>18.5</v>
      </c>
      <c r="T105" s="86">
        <f>IF(L105&gt;0,3,0)</f>
        <v>0</v>
      </c>
      <c r="U105" s="86">
        <f>IF(P105&gt;0,3,0)</f>
        <v>3</v>
      </c>
      <c r="V105" s="87"/>
      <c r="W105" s="87">
        <v>55</v>
      </c>
      <c r="X105" s="88">
        <v>0</v>
      </c>
      <c r="Y105" s="80"/>
      <c r="Z105" s="89"/>
      <c r="AA105" s="80"/>
      <c r="AB105" s="80"/>
      <c r="AC105" s="80"/>
      <c r="AD105" s="99"/>
      <c r="AE105" s="80">
        <v>8</v>
      </c>
      <c r="AF105" s="80"/>
      <c r="AG105" s="80"/>
      <c r="AH105" s="93">
        <f>MAX(AA105:AG105)</f>
        <v>8</v>
      </c>
      <c r="AI105" s="89">
        <f>AH105*AI$5</f>
        <v>4</v>
      </c>
      <c r="AK105" s="2"/>
      <c r="AN105" s="2"/>
      <c r="AO105" s="2"/>
    </row>
    <row r="106" spans="1:43" s="94" customFormat="1" ht="15.75" customHeight="1">
      <c r="A106" s="74">
        <f>A105+1</f>
        <v>100</v>
      </c>
      <c r="B106" s="75" t="s">
        <v>152</v>
      </c>
      <c r="C106" s="42" t="s">
        <v>52</v>
      </c>
      <c r="D106" s="76" t="s">
        <v>43</v>
      </c>
      <c r="E106" s="76" t="s">
        <v>44</v>
      </c>
      <c r="F106" s="77">
        <f>IF(G106&lt;1942,"L",IF(G106&lt;1947,"SM",IF(G106&lt;1957,"M",IF(G106&gt;2002,"J",""))))</f>
      </c>
      <c r="G106" s="76">
        <v>1957</v>
      </c>
      <c r="H106" s="78">
        <f>IF(V106&lt;&gt;"",H$5-V106+1,"")</f>
        <v>18</v>
      </c>
      <c r="I106" s="78"/>
      <c r="J106" s="79">
        <f>IF(W106&lt;&gt;"",(J$5-W106+1)*1.5,"")</f>
      </c>
      <c r="K106" s="87"/>
      <c r="L106" s="81">
        <f>Y106</f>
        <v>0</v>
      </c>
      <c r="M106" s="82">
        <f>Z106</f>
        <v>0</v>
      </c>
      <c r="N106" s="83">
        <f>AH106</f>
        <v>0</v>
      </c>
      <c r="O106" s="83">
        <f>AI106</f>
        <v>0</v>
      </c>
      <c r="P106" s="82">
        <f>SUM(H106:K106)</f>
        <v>18</v>
      </c>
      <c r="Q106" s="84">
        <f>SUM(H106:K106)+MAX(M106,O106)</f>
        <v>18</v>
      </c>
      <c r="R106" s="85">
        <f>Q106+MAX(T106,U106)</f>
        <v>21</v>
      </c>
      <c r="S106" s="84">
        <f>SUM($H106:$K106)+MAX(M106,O106)</f>
        <v>18</v>
      </c>
      <c r="T106" s="86">
        <f>IF(L106&gt;0,3,0)</f>
        <v>0</v>
      </c>
      <c r="U106" s="86">
        <f>IF(P106&gt;0,3,0)</f>
        <v>3</v>
      </c>
      <c r="V106" s="87">
        <v>53</v>
      </c>
      <c r="W106" s="87"/>
      <c r="X106" s="88">
        <v>0</v>
      </c>
      <c r="Y106" s="90">
        <f>IF(X106&gt;0,X$5-X106+1,0)</f>
        <v>0</v>
      </c>
      <c r="Z106" s="89">
        <f>Y106*Z$5</f>
        <v>0</v>
      </c>
      <c r="AA106" s="80"/>
      <c r="AB106" s="80"/>
      <c r="AC106" s="80"/>
      <c r="AD106" s="99"/>
      <c r="AE106" s="80"/>
      <c r="AF106" s="80"/>
      <c r="AG106" s="80"/>
      <c r="AH106" s="93">
        <f>MAX(AA106:AG106)</f>
        <v>0</v>
      </c>
      <c r="AI106" s="89">
        <f>AH106*AI$5</f>
        <v>0</v>
      </c>
      <c r="AQ106" s="2"/>
    </row>
    <row r="107" spans="1:52" s="94" customFormat="1" ht="15.75" customHeight="1">
      <c r="A107" s="74">
        <f>A106+1</f>
        <v>101</v>
      </c>
      <c r="B107" s="97" t="s">
        <v>153</v>
      </c>
      <c r="C107" s="42" t="s">
        <v>58</v>
      </c>
      <c r="D107" s="76" t="s">
        <v>43</v>
      </c>
      <c r="E107" s="76" t="s">
        <v>44</v>
      </c>
      <c r="F107" s="77" t="str">
        <f>IF(G107&lt;1942,"L",IF(G107&lt;1947,"SM",IF(G107&lt;1957,"M",IF(G107&gt;2002,"J",""))))</f>
        <v>M</v>
      </c>
      <c r="G107" s="76">
        <v>1949</v>
      </c>
      <c r="H107" s="78">
        <f>IF(V107&lt;&gt;"",H$5-V107+1,"")</f>
      </c>
      <c r="I107" s="78"/>
      <c r="J107" s="79">
        <f>IF(W107&lt;&gt;"",(J$5-W107+1)*1.5,"")</f>
        <v>18</v>
      </c>
      <c r="K107" s="87"/>
      <c r="L107" s="81">
        <f>Y107</f>
        <v>0</v>
      </c>
      <c r="M107" s="82">
        <f>Z107</f>
        <v>0</v>
      </c>
      <c r="N107" s="83">
        <f>AH107</f>
        <v>0</v>
      </c>
      <c r="O107" s="83">
        <f>AI107</f>
        <v>0</v>
      </c>
      <c r="P107" s="82">
        <f>SUM(H107:K107)</f>
        <v>18</v>
      </c>
      <c r="Q107" s="84">
        <f>SUM(H107:K107)+MAX(M107,O107)</f>
        <v>18</v>
      </c>
      <c r="R107" s="85">
        <f>Q107+MAX(T107,U107)</f>
        <v>21</v>
      </c>
      <c r="S107" s="84">
        <f>SUM($H107:$K107)+MAX(M107,O107)</f>
        <v>18</v>
      </c>
      <c r="T107" s="86">
        <f>IF(L107&gt;0,3,0)</f>
        <v>0</v>
      </c>
      <c r="U107" s="86">
        <f>IF(P107&gt;0,3,0)</f>
        <v>3</v>
      </c>
      <c r="V107" s="87"/>
      <c r="W107" s="87">
        <v>46</v>
      </c>
      <c r="X107" s="88">
        <v>0</v>
      </c>
      <c r="Y107" s="80">
        <f>IF(X107&gt;0,X$5-X107+1,0)</f>
        <v>0</v>
      </c>
      <c r="Z107" s="89">
        <f>Y107*Z$5</f>
        <v>0</v>
      </c>
      <c r="AA107" s="80"/>
      <c r="AB107" s="87"/>
      <c r="AC107" s="80"/>
      <c r="AD107" s="99"/>
      <c r="AE107" s="80"/>
      <c r="AF107" s="80"/>
      <c r="AG107" s="80"/>
      <c r="AH107" s="93">
        <f>MAX(AA107:AG107)</f>
        <v>0</v>
      </c>
      <c r="AI107" s="89">
        <f>AH107*AI$5</f>
        <v>0</v>
      </c>
      <c r="AJ107" s="2"/>
      <c r="AT107" s="2"/>
      <c r="AU107" s="2"/>
      <c r="AV107" s="2"/>
      <c r="AW107" s="2"/>
      <c r="AX107" s="96"/>
      <c r="AY107" s="96"/>
      <c r="AZ107" s="96"/>
    </row>
    <row r="108" spans="1:35" s="94" customFormat="1" ht="15.75" customHeight="1">
      <c r="A108" s="74">
        <f>A107+1</f>
        <v>102</v>
      </c>
      <c r="B108" s="97" t="s">
        <v>154</v>
      </c>
      <c r="C108" s="42" t="s">
        <v>46</v>
      </c>
      <c r="D108" s="76" t="s">
        <v>43</v>
      </c>
      <c r="E108" s="76" t="s">
        <v>44</v>
      </c>
      <c r="F108" s="77" t="str">
        <f>IF(G108&lt;1942,"L",IF(G108&lt;1947,"SM",IF(G108&lt;1957,"M",IF(G108&gt;2002,"J",""))))</f>
        <v>M</v>
      </c>
      <c r="G108" s="76">
        <v>1949</v>
      </c>
      <c r="H108" s="78">
        <f>IF(V108&lt;&gt;"",H$5-V108+1,"")</f>
      </c>
      <c r="I108" s="78"/>
      <c r="J108" s="79">
        <f>IF(W108&lt;&gt;"",(J$5-W108+1)*1.5,"")</f>
      </c>
      <c r="K108" s="87">
        <v>3</v>
      </c>
      <c r="L108" s="81">
        <f>Y108</f>
        <v>30</v>
      </c>
      <c r="M108" s="82">
        <f>Z108</f>
        <v>15</v>
      </c>
      <c r="N108" s="83">
        <f>AH108</f>
        <v>0</v>
      </c>
      <c r="O108" s="83">
        <f>AI108</f>
        <v>0</v>
      </c>
      <c r="P108" s="82">
        <f>SUM(H108:K108)</f>
        <v>3</v>
      </c>
      <c r="Q108" s="84">
        <f>SUM(H108:K108)+MAX(M108,O108)</f>
        <v>18</v>
      </c>
      <c r="R108" s="85">
        <f>Q108+MAX(T108,U108)</f>
        <v>21</v>
      </c>
      <c r="S108" s="84">
        <f>SUM($H108:$K108)+MAX(M108,O108)</f>
        <v>18</v>
      </c>
      <c r="T108" s="86">
        <f>IF(L108&gt;0,3,0)</f>
        <v>3</v>
      </c>
      <c r="U108" s="86">
        <f>IF(P108&gt;0,3,0)</f>
        <v>3</v>
      </c>
      <c r="V108" s="87"/>
      <c r="W108" s="87"/>
      <c r="X108" s="88">
        <v>7</v>
      </c>
      <c r="Y108" s="80">
        <f>IF(X108&gt;0,X$5-X108+1,0)</f>
        <v>30</v>
      </c>
      <c r="Z108" s="89">
        <f>Y108*Z$5</f>
        <v>15</v>
      </c>
      <c r="AA108" s="98"/>
      <c r="AB108" s="87"/>
      <c r="AC108" s="80"/>
      <c r="AD108" s="99"/>
      <c r="AE108" s="98"/>
      <c r="AF108" s="98"/>
      <c r="AG108" s="98"/>
      <c r="AH108" s="93">
        <f>MAX(AA108:AG108)</f>
        <v>0</v>
      </c>
      <c r="AI108" s="89">
        <f>AH108*AI$5</f>
        <v>0</v>
      </c>
    </row>
    <row r="109" spans="1:49" ht="15.75" customHeight="1">
      <c r="A109" s="74">
        <f>A108+1</f>
        <v>103</v>
      </c>
      <c r="B109" s="75" t="s">
        <v>155</v>
      </c>
      <c r="C109" s="42" t="s">
        <v>46</v>
      </c>
      <c r="D109" s="76" t="s">
        <v>43</v>
      </c>
      <c r="E109" s="76" t="s">
        <v>44</v>
      </c>
      <c r="F109" s="77" t="str">
        <f>IF(G109&lt;1942,"L",IF(G109&lt;1947,"SM",IF(G109&lt;1957,"M",IF(G109&gt;2002,"J",""))))</f>
        <v>M</v>
      </c>
      <c r="G109" s="76">
        <v>1955</v>
      </c>
      <c r="H109" s="78">
        <f>IF(V109&lt;&gt;"",H$5-V109+1,"")</f>
      </c>
      <c r="I109" s="78"/>
      <c r="J109" s="79">
        <f>IF(W109&lt;&gt;"",(J$5-W109+1)*1.5,"")</f>
      </c>
      <c r="K109" s="80">
        <v>16</v>
      </c>
      <c r="L109" s="81">
        <f>Y109</f>
        <v>0</v>
      </c>
      <c r="M109" s="82">
        <f>Z109</f>
        <v>0</v>
      </c>
      <c r="N109" s="83">
        <f>AH109</f>
        <v>0</v>
      </c>
      <c r="O109" s="83">
        <f>AI109</f>
        <v>0</v>
      </c>
      <c r="P109" s="82">
        <f>SUM(H109:K109)</f>
        <v>16</v>
      </c>
      <c r="Q109" s="84">
        <f>SUM(H109:K109)+MAX(M109,O109)</f>
        <v>16</v>
      </c>
      <c r="R109" s="85">
        <f>Q109+MAX(T109,U109)</f>
        <v>19</v>
      </c>
      <c r="S109" s="84">
        <f>SUM($H109:$K109)+MAX(M109,O109)</f>
        <v>16</v>
      </c>
      <c r="T109" s="86">
        <f>IF(L109&gt;0,3,0)</f>
        <v>0</v>
      </c>
      <c r="U109" s="86">
        <f>IF(P109&gt;0,3,0)</f>
        <v>3</v>
      </c>
      <c r="V109" s="87"/>
      <c r="W109" s="87"/>
      <c r="X109" s="88">
        <v>0</v>
      </c>
      <c r="Y109" s="80"/>
      <c r="Z109" s="89"/>
      <c r="AA109" s="80"/>
      <c r="AB109" s="80"/>
      <c r="AC109" s="80"/>
      <c r="AD109" s="99"/>
      <c r="AE109" s="80"/>
      <c r="AF109" s="80"/>
      <c r="AG109" s="80"/>
      <c r="AH109" s="93">
        <f>MAX(AA109:AG109)</f>
        <v>0</v>
      </c>
      <c r="AI109" s="89">
        <f>AH109*AI$5</f>
        <v>0</v>
      </c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6"/>
      <c r="AV109" s="96"/>
      <c r="AW109" s="96"/>
    </row>
    <row r="110" spans="1:39" s="94" customFormat="1" ht="15" customHeight="1">
      <c r="A110" s="74">
        <f>A109+1</f>
        <v>104</v>
      </c>
      <c r="B110" s="97" t="s">
        <v>156</v>
      </c>
      <c r="C110" s="42" t="s">
        <v>8</v>
      </c>
      <c r="D110" s="76" t="s">
        <v>43</v>
      </c>
      <c r="E110" s="103" t="s">
        <v>44</v>
      </c>
      <c r="F110" s="77" t="str">
        <f>IF(G110&lt;1942,"L",IF(G110&lt;1947,"SM",IF(G110&lt;1957,"M",IF(G110&gt;2002,"J",""))))</f>
        <v>M</v>
      </c>
      <c r="G110" s="103">
        <v>1948</v>
      </c>
      <c r="H110" s="78">
        <f>IF(V110&lt;&gt;"",H$5-V110+1,"")</f>
      </c>
      <c r="I110" s="78">
        <v>12</v>
      </c>
      <c r="J110" s="79">
        <f>IF(W110&lt;&gt;"",(J$5-W110+1)*1.5,"")</f>
      </c>
      <c r="K110" s="87"/>
      <c r="L110" s="81">
        <f>Y110</f>
        <v>0</v>
      </c>
      <c r="M110" s="82">
        <f>Z110</f>
        <v>0</v>
      </c>
      <c r="N110" s="83">
        <f>AH110</f>
        <v>7</v>
      </c>
      <c r="O110" s="83">
        <f>AI110</f>
        <v>3.5</v>
      </c>
      <c r="P110" s="82">
        <f>SUM(H110:K110)</f>
        <v>12</v>
      </c>
      <c r="Q110" s="84">
        <f>SUM(H110:K110)+MAX(M110,O110)</f>
        <v>15.5</v>
      </c>
      <c r="R110" s="85">
        <f>Q110+MAX(T110,U110)</f>
        <v>18.5</v>
      </c>
      <c r="S110" s="84">
        <f>SUM($H110:$K110)+MAX(M110,O110)</f>
        <v>15.5</v>
      </c>
      <c r="T110" s="86">
        <f>IF(L110&gt;0,3,0)</f>
        <v>0</v>
      </c>
      <c r="U110" s="86">
        <f>IF(P110&gt;0,3,0)</f>
        <v>3</v>
      </c>
      <c r="V110" s="87"/>
      <c r="W110" s="87"/>
      <c r="X110" s="88">
        <v>0</v>
      </c>
      <c r="Y110" s="80"/>
      <c r="Z110" s="89"/>
      <c r="AA110" s="80"/>
      <c r="AB110" s="87"/>
      <c r="AC110" s="80"/>
      <c r="AD110" s="99"/>
      <c r="AE110" s="80">
        <v>7</v>
      </c>
      <c r="AF110" s="80"/>
      <c r="AG110" s="80"/>
      <c r="AH110" s="93">
        <f>MAX(AA110:AG110)</f>
        <v>7</v>
      </c>
      <c r="AI110" s="89">
        <f>AH110*AI$5</f>
        <v>3.5</v>
      </c>
      <c r="AM110" s="96"/>
    </row>
    <row r="111" spans="1:35" s="94" customFormat="1" ht="15.75" customHeight="1">
      <c r="A111" s="74">
        <f>A110+1</f>
        <v>105</v>
      </c>
      <c r="B111" s="97" t="s">
        <v>157</v>
      </c>
      <c r="C111" s="42" t="s">
        <v>46</v>
      </c>
      <c r="D111" s="76" t="s">
        <v>43</v>
      </c>
      <c r="E111" s="76" t="s">
        <v>44</v>
      </c>
      <c r="F111" s="77" t="str">
        <f>IF(G111&lt;1942,"L",IF(G111&lt;1947,"SM",IF(G111&lt;1957,"M",IF(G111&gt;2002,"J",""))))</f>
        <v>M</v>
      </c>
      <c r="G111" s="76">
        <v>1956</v>
      </c>
      <c r="H111" s="78">
        <f>IF(V111&lt;&gt;"",H$5-V111+1,"")</f>
      </c>
      <c r="I111" s="78">
        <v>11</v>
      </c>
      <c r="J111" s="79">
        <f>IF(W111&lt;&gt;"",(J$5-W111+1)*1.5,"")</f>
      </c>
      <c r="K111" s="87"/>
      <c r="L111" s="81">
        <f>Y111</f>
        <v>0</v>
      </c>
      <c r="M111" s="82">
        <f>Z111</f>
        <v>0</v>
      </c>
      <c r="N111" s="83">
        <f>AH111</f>
        <v>9</v>
      </c>
      <c r="O111" s="83">
        <f>AI111</f>
        <v>4.5</v>
      </c>
      <c r="P111" s="82">
        <f>SUM(H111:K111)</f>
        <v>11</v>
      </c>
      <c r="Q111" s="84">
        <f>SUM(H111:K111)+MAX(M111,O111)</f>
        <v>15.5</v>
      </c>
      <c r="R111" s="85">
        <f>Q111+MAX(T111,U111)</f>
        <v>18.5</v>
      </c>
      <c r="S111" s="84">
        <f>SUM($H111:$K111)+MAX(M111,O111)</f>
        <v>15.5</v>
      </c>
      <c r="T111" s="86">
        <f>IF(L111&gt;0,3,0)</f>
        <v>0</v>
      </c>
      <c r="U111" s="86">
        <f>IF(P111&gt;0,3,0)</f>
        <v>3</v>
      </c>
      <c r="V111" s="87"/>
      <c r="W111" s="87"/>
      <c r="X111" s="88">
        <v>0</v>
      </c>
      <c r="Y111" s="80">
        <f>IF(X111&gt;0,X$5-X111+1,0)</f>
        <v>0</v>
      </c>
      <c r="Z111" s="89">
        <f>Y111*Z$5</f>
        <v>0</v>
      </c>
      <c r="AA111" s="80"/>
      <c r="AB111" s="87"/>
      <c r="AC111" s="80"/>
      <c r="AD111" s="99"/>
      <c r="AE111" s="80">
        <v>9</v>
      </c>
      <c r="AF111" s="80"/>
      <c r="AG111" s="80"/>
      <c r="AH111" s="93">
        <f>MAX(AA111:AG111)</f>
        <v>9</v>
      </c>
      <c r="AI111" s="89">
        <f>AH111*AI$5</f>
        <v>4.5</v>
      </c>
    </row>
    <row r="112" spans="1:52" s="94" customFormat="1" ht="15.75" customHeight="1">
      <c r="A112" s="74">
        <f>A111+1</f>
        <v>106</v>
      </c>
      <c r="B112" s="97" t="s">
        <v>158</v>
      </c>
      <c r="C112" s="42" t="s">
        <v>8</v>
      </c>
      <c r="D112" s="76" t="s">
        <v>43</v>
      </c>
      <c r="E112" s="76" t="s">
        <v>44</v>
      </c>
      <c r="F112" s="77">
        <f>IF(G112&lt;1942,"L",IF(G112&lt;1947,"SM",IF(G112&lt;1957,"M",IF(G112&gt;2002,"J",""))))</f>
      </c>
      <c r="G112" s="76">
        <v>1965</v>
      </c>
      <c r="H112" s="78">
        <f>IF(V112&lt;&gt;"",H$5-V112+1,"")</f>
      </c>
      <c r="I112" s="78"/>
      <c r="J112" s="79">
        <f>IF(W112&lt;&gt;"",(J$5-W112+1)*1.5,"")</f>
      </c>
      <c r="K112" s="87">
        <v>9</v>
      </c>
      <c r="L112" s="81">
        <f>Y112</f>
        <v>13</v>
      </c>
      <c r="M112" s="82">
        <f>Z112</f>
        <v>6.5</v>
      </c>
      <c r="N112" s="83">
        <f>AH112</f>
        <v>0</v>
      </c>
      <c r="O112" s="83">
        <f>AI112</f>
        <v>0</v>
      </c>
      <c r="P112" s="82">
        <f>SUM(H112:K112)</f>
        <v>9</v>
      </c>
      <c r="Q112" s="84">
        <f>SUM(H112:K112)+MAX(M112,O112)</f>
        <v>15.5</v>
      </c>
      <c r="R112" s="85">
        <f>Q112+MAX(T112,U112)</f>
        <v>18.5</v>
      </c>
      <c r="S112" s="84">
        <f>SUM($H112:$K112)+MAX(M112,O112)</f>
        <v>15.5</v>
      </c>
      <c r="T112" s="86">
        <f>IF(L112&gt;0,3,0)</f>
        <v>3</v>
      </c>
      <c r="U112" s="86">
        <f>IF(P112&gt;0,3,0)</f>
        <v>3</v>
      </c>
      <c r="V112" s="87"/>
      <c r="W112" s="87"/>
      <c r="X112" s="88">
        <v>24</v>
      </c>
      <c r="Y112" s="80">
        <f>IF(X112&gt;0,X$5-X112+1,0)</f>
        <v>13</v>
      </c>
      <c r="Z112" s="89">
        <f>Y112*Z$5</f>
        <v>6.5</v>
      </c>
      <c r="AA112" s="80"/>
      <c r="AB112" s="87"/>
      <c r="AC112" s="80"/>
      <c r="AD112" s="92"/>
      <c r="AE112" s="80"/>
      <c r="AF112" s="80"/>
      <c r="AG112" s="80"/>
      <c r="AH112" s="93">
        <f>MAX(AA112:AG112)</f>
        <v>0</v>
      </c>
      <c r="AI112" s="89">
        <f>AH112*AI$5</f>
        <v>0</v>
      </c>
      <c r="AP112" s="2"/>
      <c r="AT112" s="2"/>
      <c r="AX112" s="96"/>
      <c r="AY112" s="96"/>
      <c r="AZ112" s="96"/>
    </row>
    <row r="113" spans="1:35" s="94" customFormat="1" ht="15.75" customHeight="1">
      <c r="A113" s="74">
        <f>A112+1</f>
        <v>107</v>
      </c>
      <c r="B113" s="97" t="s">
        <v>159</v>
      </c>
      <c r="C113" s="42" t="s">
        <v>46</v>
      </c>
      <c r="D113" s="76" t="s">
        <v>43</v>
      </c>
      <c r="E113" s="76" t="s">
        <v>44</v>
      </c>
      <c r="F113" s="77" t="str">
        <f>IF(G113&lt;1942,"L",IF(G113&lt;1947,"SM",IF(G113&lt;1957,"M",IF(G113&gt;2002,"J",""))))</f>
        <v>M</v>
      </c>
      <c r="G113" s="76">
        <v>1949</v>
      </c>
      <c r="H113" s="78">
        <f>IF(V113&lt;&gt;"",H$5-V113+1,"")</f>
      </c>
      <c r="I113" s="78"/>
      <c r="J113" s="79">
        <f>IF(W113&lt;&gt;"",(J$5-W113+1)*1.5,"")</f>
      </c>
      <c r="K113" s="87">
        <v>15</v>
      </c>
      <c r="L113" s="81">
        <f>Y113</f>
        <v>0</v>
      </c>
      <c r="M113" s="82">
        <f>Z113</f>
        <v>0</v>
      </c>
      <c r="N113" s="83">
        <f>AH113</f>
        <v>0</v>
      </c>
      <c r="O113" s="83">
        <f>AI113</f>
        <v>0</v>
      </c>
      <c r="P113" s="82">
        <f>SUM(H113:K113)</f>
        <v>15</v>
      </c>
      <c r="Q113" s="84">
        <f>SUM(H113:K113)+MAX(M113,O113)</f>
        <v>15</v>
      </c>
      <c r="R113" s="85">
        <f>Q113+MAX(T113,U113)</f>
        <v>18</v>
      </c>
      <c r="S113" s="84">
        <f>SUM($H113:$K113)+MAX(M113,O113)</f>
        <v>15</v>
      </c>
      <c r="T113" s="86">
        <f>IF(L113&gt;0,3,0)</f>
        <v>0</v>
      </c>
      <c r="U113" s="86">
        <f>IF(P113&gt;0,3,0)</f>
        <v>3</v>
      </c>
      <c r="V113" s="87"/>
      <c r="W113" s="87"/>
      <c r="X113" s="88">
        <v>0</v>
      </c>
      <c r="Y113" s="80"/>
      <c r="Z113" s="89"/>
      <c r="AA113" s="80"/>
      <c r="AB113" s="87"/>
      <c r="AC113" s="80"/>
      <c r="AD113" s="99"/>
      <c r="AE113" s="80"/>
      <c r="AF113" s="80"/>
      <c r="AG113" s="80"/>
      <c r="AH113" s="93">
        <f>MAX(AA113:AG113)</f>
        <v>0</v>
      </c>
      <c r="AI113" s="89">
        <f>AH113*AI$5</f>
        <v>0</v>
      </c>
    </row>
    <row r="114" spans="1:41" s="94" customFormat="1" ht="15.75" customHeight="1">
      <c r="A114" s="74">
        <f>A113+1</f>
        <v>108</v>
      </c>
      <c r="B114" s="75" t="s">
        <v>160</v>
      </c>
      <c r="C114" s="42" t="s">
        <v>80</v>
      </c>
      <c r="D114" s="76" t="s">
        <v>43</v>
      </c>
      <c r="E114" s="76" t="s">
        <v>44</v>
      </c>
      <c r="F114" s="77">
        <f>IF(G114&lt;1942,"L",IF(G114&lt;1947,"SM",IF(G114&lt;1957,"M",IF(G114&gt;2002,"J",""))))</f>
      </c>
      <c r="G114" s="76">
        <v>1967</v>
      </c>
      <c r="H114" s="78">
        <f>IF(V114&lt;&gt;"",H$5-V114+1,"")</f>
      </c>
      <c r="I114" s="78"/>
      <c r="J114" s="79">
        <f>IF(W114&lt;&gt;"",(J$5-W114+1)*1.5,"")</f>
        <v>13.5</v>
      </c>
      <c r="K114" s="80"/>
      <c r="L114" s="81">
        <f>Y114</f>
        <v>0</v>
      </c>
      <c r="M114" s="82">
        <f>Z114</f>
        <v>0</v>
      </c>
      <c r="N114" s="83">
        <f>AH114</f>
        <v>2</v>
      </c>
      <c r="O114" s="83">
        <f>AI114</f>
        <v>1</v>
      </c>
      <c r="P114" s="82">
        <f>SUM(H114:K114)</f>
        <v>13.5</v>
      </c>
      <c r="Q114" s="84">
        <f>SUM(H114:K114)+MAX(M114,O114)</f>
        <v>14.5</v>
      </c>
      <c r="R114" s="85">
        <f>Q114+MAX(T114,U114)</f>
        <v>17.5</v>
      </c>
      <c r="S114" s="84">
        <f>SUM($H114:$K114)+MAX(M114,O114)</f>
        <v>14.5</v>
      </c>
      <c r="T114" s="86">
        <f>IF(L114&gt;0,3,0)</f>
        <v>0</v>
      </c>
      <c r="U114" s="86">
        <f>IF(P114&gt;0,3,0)</f>
        <v>3</v>
      </c>
      <c r="V114" s="87"/>
      <c r="W114" s="87">
        <v>49</v>
      </c>
      <c r="X114" s="88">
        <v>0</v>
      </c>
      <c r="Y114" s="80"/>
      <c r="Z114" s="89"/>
      <c r="AA114" s="80"/>
      <c r="AB114" s="80"/>
      <c r="AC114" s="80"/>
      <c r="AD114" s="99"/>
      <c r="AE114" s="80"/>
      <c r="AF114" s="80">
        <v>2</v>
      </c>
      <c r="AG114" s="80"/>
      <c r="AH114" s="93">
        <f>MAX(AA114:AG114)</f>
        <v>2</v>
      </c>
      <c r="AI114" s="89">
        <f>AH114*AI$5</f>
        <v>1</v>
      </c>
      <c r="AK114" s="2"/>
      <c r="AN114" s="2"/>
      <c r="AO114" s="2"/>
    </row>
    <row r="115" spans="1:49" s="94" customFormat="1" ht="15.75" customHeight="1">
      <c r="A115" s="74">
        <f>A114+1</f>
        <v>109</v>
      </c>
      <c r="B115" s="97" t="s">
        <v>161</v>
      </c>
      <c r="C115" s="42" t="s">
        <v>8</v>
      </c>
      <c r="D115" s="76" t="s">
        <v>43</v>
      </c>
      <c r="E115" s="76" t="s">
        <v>44</v>
      </c>
      <c r="F115" s="77">
        <f>IF(G115&lt;1942,"L",IF(G115&lt;1947,"SM",IF(G115&lt;1957,"M",IF(G115&gt;2002,"J",""))))</f>
      </c>
      <c r="G115" s="76">
        <v>1998</v>
      </c>
      <c r="H115" s="78">
        <f>IF(V115&lt;&gt;"",H$5-V115+1,"")</f>
      </c>
      <c r="I115" s="78"/>
      <c r="J115" s="79">
        <f>IF(W115&lt;&gt;"",(J$5-W115+1)*1.5,"")</f>
      </c>
      <c r="K115" s="87">
        <v>14</v>
      </c>
      <c r="L115" s="81">
        <f>Y115</f>
        <v>0</v>
      </c>
      <c r="M115" s="82">
        <f>Z115</f>
        <v>0</v>
      </c>
      <c r="N115" s="83">
        <f>AH115</f>
        <v>0</v>
      </c>
      <c r="O115" s="83">
        <f>AI115</f>
        <v>0</v>
      </c>
      <c r="P115" s="82">
        <f>SUM(H115:K115)</f>
        <v>14</v>
      </c>
      <c r="Q115" s="84">
        <f>SUM(H115:K115)+MAX(M115,O115)</f>
        <v>14</v>
      </c>
      <c r="R115" s="85">
        <f>Q115+MAX(T115,U115)</f>
        <v>17</v>
      </c>
      <c r="S115" s="84">
        <f>SUM($H115:$K115)+MAX(M115,O115)</f>
        <v>14</v>
      </c>
      <c r="T115" s="86">
        <f>IF(L116&gt;0,3,0)</f>
        <v>0</v>
      </c>
      <c r="U115" s="86">
        <f>IF(P115&gt;0,3,0)</f>
        <v>3</v>
      </c>
      <c r="V115" s="87"/>
      <c r="W115" s="87"/>
      <c r="X115" s="88">
        <v>0</v>
      </c>
      <c r="Y115"/>
      <c r="Z115"/>
      <c r="AA115" s="80"/>
      <c r="AB115" s="87"/>
      <c r="AC115" s="80"/>
      <c r="AD115" s="99"/>
      <c r="AE115" s="80"/>
      <c r="AF115" s="80"/>
      <c r="AG115" s="80"/>
      <c r="AH115" s="93">
        <f>MAX(AA115:AG115)</f>
        <v>0</v>
      </c>
      <c r="AI115" s="89">
        <f>AH115*AI$5</f>
        <v>0</v>
      </c>
      <c r="AQ115" s="96"/>
      <c r="AU115" s="2"/>
      <c r="AV115" s="2"/>
      <c r="AW115" s="2"/>
    </row>
    <row r="116" spans="1:42" s="94" customFormat="1" ht="15.75" customHeight="1">
      <c r="A116" s="74">
        <f>A115+1</f>
        <v>110</v>
      </c>
      <c r="B116" s="97" t="s">
        <v>162</v>
      </c>
      <c r="C116" s="42" t="s">
        <v>42</v>
      </c>
      <c r="D116" s="76" t="s">
        <v>43</v>
      </c>
      <c r="E116" s="76" t="s">
        <v>44</v>
      </c>
      <c r="F116" s="77">
        <f>IF(G116&lt;1942,"L",IF(G116&lt;1947,"SM",IF(G116&lt;1957,"M",IF(G116&gt;2002,"J",""))))</f>
      </c>
      <c r="G116" s="103">
        <v>1965</v>
      </c>
      <c r="H116" s="78">
        <f>IF(V116&lt;&gt;"",H$5-V116+1,"")</f>
      </c>
      <c r="I116" s="78"/>
      <c r="J116" s="79">
        <f>IF(W116&lt;&gt;"",(J$5-W116+1)*1.5,"")</f>
        <v>6</v>
      </c>
      <c r="K116" s="104">
        <v>7</v>
      </c>
      <c r="L116" s="81">
        <f>Y116</f>
        <v>0</v>
      </c>
      <c r="M116" s="82">
        <f>Z116</f>
        <v>0</v>
      </c>
      <c r="N116" s="83">
        <f>AH116</f>
        <v>0</v>
      </c>
      <c r="O116" s="83">
        <f>AI116</f>
        <v>0</v>
      </c>
      <c r="P116" s="82">
        <f>SUM(H116:K116)</f>
        <v>13</v>
      </c>
      <c r="Q116" s="84">
        <f>SUM(H116:K116)+MAX(M116,O116)</f>
        <v>13</v>
      </c>
      <c r="R116" s="85">
        <f>Q116+MAX(T116,U116)</f>
        <v>16</v>
      </c>
      <c r="S116" s="84">
        <f>SUM($H116:$K116)+MAX(M116,O116)</f>
        <v>13</v>
      </c>
      <c r="T116" s="86">
        <f>IF(L116&gt;0,3,0)</f>
        <v>0</v>
      </c>
      <c r="U116" s="86">
        <f>IF(P116&gt;0,3,0)</f>
        <v>3</v>
      </c>
      <c r="V116" s="87"/>
      <c r="W116" s="87">
        <v>54</v>
      </c>
      <c r="X116" s="88">
        <v>0</v>
      </c>
      <c r="Y116" s="80"/>
      <c r="Z116" s="89"/>
      <c r="AA116" s="80"/>
      <c r="AB116" s="87"/>
      <c r="AC116" s="80"/>
      <c r="AD116" s="99"/>
      <c r="AE116" s="80"/>
      <c r="AF116" s="80"/>
      <c r="AG116" s="80"/>
      <c r="AH116" s="93">
        <f>MAX(AA116:AG116)</f>
        <v>0</v>
      </c>
      <c r="AI116" s="89">
        <f>AH116*AI$5</f>
        <v>0</v>
      </c>
      <c r="AN116" s="96"/>
      <c r="AO116" s="96"/>
      <c r="AP116" s="96"/>
    </row>
    <row r="117" spans="1:35" s="94" customFormat="1" ht="15.75" customHeight="1">
      <c r="A117" s="74">
        <f>A116+1</f>
        <v>111</v>
      </c>
      <c r="B117" s="97" t="s">
        <v>163</v>
      </c>
      <c r="C117" s="42" t="s">
        <v>80</v>
      </c>
      <c r="D117" s="76" t="s">
        <v>43</v>
      </c>
      <c r="E117" s="76" t="s">
        <v>44</v>
      </c>
      <c r="F117" s="77" t="str">
        <f>IF(G117&lt;1942,"L",IF(G117&lt;1947,"SM",IF(G117&lt;1957,"M",IF(G117&gt;2002,"J",""))))</f>
        <v>M</v>
      </c>
      <c r="G117" s="76">
        <v>1950</v>
      </c>
      <c r="H117" s="78">
        <f>IF(V117&lt;&gt;"",H$5-V117+1,"")</f>
      </c>
      <c r="I117" s="78"/>
      <c r="J117" s="79">
        <f>IF(W117&lt;&gt;"",(J$5-W117+1)*1.5,"")</f>
        <v>12</v>
      </c>
      <c r="K117" s="87"/>
      <c r="L117" s="81">
        <f>Y117</f>
        <v>0</v>
      </c>
      <c r="M117" s="82">
        <f>Z117</f>
        <v>0</v>
      </c>
      <c r="N117" s="83">
        <f>AH117</f>
        <v>0</v>
      </c>
      <c r="O117" s="83">
        <f>AI117</f>
        <v>0</v>
      </c>
      <c r="P117" s="82">
        <f>SUM(H117:K117)</f>
        <v>12</v>
      </c>
      <c r="Q117" s="84">
        <f>SUM(H117:K117)+MAX(M117,O117)</f>
        <v>12</v>
      </c>
      <c r="R117" s="85">
        <f>Q117+MAX(T117,U117)</f>
        <v>15</v>
      </c>
      <c r="S117" s="84">
        <f>SUM($H117:$K117)+MAX(M117,O117)</f>
        <v>12</v>
      </c>
      <c r="T117" s="86">
        <f>IF(L117&gt;0,3,0)</f>
        <v>0</v>
      </c>
      <c r="U117" s="86">
        <f>IF(P117&gt;0,3,0)</f>
        <v>3</v>
      </c>
      <c r="V117" s="87"/>
      <c r="W117" s="87">
        <v>50</v>
      </c>
      <c r="X117" s="88">
        <v>0</v>
      </c>
      <c r="Y117" s="80"/>
      <c r="Z117" s="80"/>
      <c r="AA117" s="80"/>
      <c r="AB117" s="87"/>
      <c r="AC117" s="80"/>
      <c r="AD117" s="99"/>
      <c r="AE117" s="80"/>
      <c r="AF117" s="80"/>
      <c r="AG117" s="80"/>
      <c r="AH117" s="93">
        <f>MAX(AA117:AG117)</f>
        <v>0</v>
      </c>
      <c r="AI117" s="89">
        <f>AH117*AI$5</f>
        <v>0</v>
      </c>
    </row>
    <row r="118" spans="1:46" s="96" customFormat="1" ht="15.75" customHeight="1">
      <c r="A118" s="74">
        <f>A117+1</f>
        <v>112</v>
      </c>
      <c r="B118" s="97" t="s">
        <v>164</v>
      </c>
      <c r="C118" s="42" t="s">
        <v>49</v>
      </c>
      <c r="D118" s="76" t="s">
        <v>43</v>
      </c>
      <c r="E118" s="76" t="s">
        <v>44</v>
      </c>
      <c r="F118" s="77">
        <f>IF(G118&lt;1942,"L",IF(G118&lt;1947,"SM",IF(G118&lt;1957,"M",IF(G118&gt;2002,"J",""))))</f>
      </c>
      <c r="G118" s="76">
        <v>1971</v>
      </c>
      <c r="H118" s="78">
        <f>IF(V118&lt;&gt;"",H$5-V118+1,"")</f>
      </c>
      <c r="I118" s="78"/>
      <c r="J118" s="79">
        <f>IF(W118&lt;&gt;"",(J$5-W118+1)*1.5,"")</f>
      </c>
      <c r="K118" s="87"/>
      <c r="L118" s="81">
        <f>Y118</f>
        <v>23</v>
      </c>
      <c r="M118" s="82">
        <f>Z118</f>
        <v>11.5</v>
      </c>
      <c r="N118" s="83">
        <f>AH118</f>
        <v>0</v>
      </c>
      <c r="O118" s="83">
        <f>AI118</f>
        <v>0</v>
      </c>
      <c r="P118" s="82">
        <f>SUM(H118:K118)</f>
        <v>0</v>
      </c>
      <c r="Q118" s="84">
        <f>SUM(H118:K118)+MAX(M118,O118)</f>
        <v>11.5</v>
      </c>
      <c r="R118" s="85">
        <f>Q118+MAX(T118,U118)</f>
        <v>14.5</v>
      </c>
      <c r="S118" s="84">
        <f>SUM($H118:$K118)+MAX(M118,O118)</f>
        <v>11.5</v>
      </c>
      <c r="T118" s="86">
        <f>IF(L118&gt;0,3,0)</f>
        <v>3</v>
      </c>
      <c r="U118" s="86">
        <f>IF(P118&gt;0,3,0)</f>
        <v>0</v>
      </c>
      <c r="V118" s="87"/>
      <c r="W118" s="87"/>
      <c r="X118" s="88">
        <v>14</v>
      </c>
      <c r="Y118" s="80">
        <f>IF(X118&gt;0,X$5-X118+1,0)</f>
        <v>23</v>
      </c>
      <c r="Z118" s="89">
        <f>Y118*Z$5</f>
        <v>11.5</v>
      </c>
      <c r="AA118" s="90"/>
      <c r="AB118" s="87"/>
      <c r="AC118" s="80"/>
      <c r="AD118" s="92"/>
      <c r="AE118" s="80"/>
      <c r="AF118" s="80"/>
      <c r="AG118" s="80"/>
      <c r="AH118" s="93">
        <f>MAX(AA118:AG118)</f>
        <v>0</v>
      </c>
      <c r="AI118" s="89">
        <f>AH118*AI$5</f>
        <v>0</v>
      </c>
      <c r="AJ118" s="94"/>
      <c r="AK118" s="2"/>
      <c r="AL118" s="2"/>
      <c r="AM118" s="94"/>
      <c r="AN118" s="94"/>
      <c r="AO118" s="94"/>
      <c r="AP118" s="94"/>
      <c r="AQ118" s="94"/>
      <c r="AR118" s="94"/>
      <c r="AS118" s="94"/>
      <c r="AT118" s="94"/>
    </row>
    <row r="119" spans="1:38" s="94" customFormat="1" ht="15.75" customHeight="1">
      <c r="A119" s="74">
        <f>A118+1</f>
        <v>113</v>
      </c>
      <c r="B119" s="97" t="s">
        <v>165</v>
      </c>
      <c r="C119" s="42" t="s">
        <v>42</v>
      </c>
      <c r="D119" s="76" t="s">
        <v>43</v>
      </c>
      <c r="E119" s="76" t="s">
        <v>44</v>
      </c>
      <c r="F119" s="77">
        <f>IF(G119&lt;1942,"L",IF(G119&lt;1947,"SM",IF(G119&lt;1957,"M",IF(G119&gt;2002,"J",""))))</f>
      </c>
      <c r="G119" s="76">
        <v>1957</v>
      </c>
      <c r="H119" s="78">
        <f>IF(V119&lt;&gt;"",H$5-V119+1,"")</f>
      </c>
      <c r="I119" s="78"/>
      <c r="J119" s="79">
        <f>IF(W119&lt;&gt;"",(J$5-W119+1)*1.5,"")</f>
      </c>
      <c r="K119" s="87"/>
      <c r="L119" s="81">
        <f>Y119</f>
        <v>0</v>
      </c>
      <c r="M119" s="82">
        <f>Z119</f>
        <v>0</v>
      </c>
      <c r="N119" s="83">
        <f>AH119</f>
        <v>23</v>
      </c>
      <c r="O119" s="83">
        <f>AI119</f>
        <v>11.5</v>
      </c>
      <c r="P119" s="82">
        <f>SUM(H119:J119)</f>
        <v>0</v>
      </c>
      <c r="Q119" s="84">
        <f>SUM(H119:K119)+MAX(M119,O119)</f>
        <v>11.5</v>
      </c>
      <c r="R119" s="85">
        <f>Q119+MAX(T119,U119)</f>
        <v>11.5</v>
      </c>
      <c r="S119" s="84">
        <f>SUM($H119:$K119)+MAX(M119,O119)</f>
        <v>11.5</v>
      </c>
      <c r="T119" s="86">
        <f>IF(L119&gt;0,3,0)</f>
        <v>0</v>
      </c>
      <c r="U119" s="86">
        <f>IF(P119&gt;0,3,0)</f>
        <v>0</v>
      </c>
      <c r="V119" s="87"/>
      <c r="W119" s="87"/>
      <c r="X119" s="88">
        <v>0</v>
      </c>
      <c r="Y119" s="90"/>
      <c r="Z119" s="89"/>
      <c r="AA119" s="80">
        <v>23</v>
      </c>
      <c r="AB119" s="87"/>
      <c r="AC119" s="80"/>
      <c r="AD119" s="80"/>
      <c r="AE119" s="80"/>
      <c r="AF119" s="80"/>
      <c r="AG119" s="80"/>
      <c r="AH119" s="93">
        <f>MAX(AA119:AG119)</f>
        <v>23</v>
      </c>
      <c r="AI119" s="89">
        <f>AH119*AI$5</f>
        <v>11.5</v>
      </c>
      <c r="AL119" s="96"/>
    </row>
    <row r="120" spans="1:46" s="94" customFormat="1" ht="15.75" customHeight="1">
      <c r="A120" s="74">
        <f>A119+1</f>
        <v>114</v>
      </c>
      <c r="B120" s="97" t="s">
        <v>166</v>
      </c>
      <c r="C120" s="42" t="s">
        <v>46</v>
      </c>
      <c r="D120" s="76" t="s">
        <v>43</v>
      </c>
      <c r="E120" s="76" t="s">
        <v>44</v>
      </c>
      <c r="F120" s="77">
        <f>IF(G120&lt;1942,"L",IF(G120&lt;1947,"SM",IF(G120&lt;1957,"M",IF(G120&gt;2002,"J",""))))</f>
      </c>
      <c r="G120" s="76">
        <v>1960</v>
      </c>
      <c r="H120" s="78">
        <f>IF(V120&lt;&gt;"",H$5-V120+1,"")</f>
        <v>1</v>
      </c>
      <c r="I120" s="78"/>
      <c r="J120" s="79">
        <f>IF(W120&lt;&gt;"",(J$5-W120+1)*1.5,"")</f>
      </c>
      <c r="K120" s="87">
        <v>10</v>
      </c>
      <c r="L120" s="81">
        <f>Y120</f>
        <v>0</v>
      </c>
      <c r="M120" s="82">
        <f>Z120</f>
        <v>0</v>
      </c>
      <c r="N120" s="83">
        <f>AH120</f>
        <v>0</v>
      </c>
      <c r="O120" s="83">
        <f>AI120</f>
        <v>0</v>
      </c>
      <c r="P120" s="82">
        <f>SUM(H120:K120)</f>
        <v>11</v>
      </c>
      <c r="Q120" s="84">
        <f>SUM(H120:K120)+MAX(M120,O120)</f>
        <v>11</v>
      </c>
      <c r="R120" s="85">
        <f>Q120+MAX(T120,U120)</f>
        <v>14</v>
      </c>
      <c r="S120" s="84">
        <f>SUM($H120:$K120)+MAX(M120,O120)</f>
        <v>11</v>
      </c>
      <c r="T120" s="86">
        <f>IF(L120&gt;0,3,0)</f>
        <v>0</v>
      </c>
      <c r="U120" s="86">
        <f>IF(P120&gt;0,3,0)</f>
        <v>3</v>
      </c>
      <c r="V120" s="87">
        <v>70</v>
      </c>
      <c r="W120" s="87"/>
      <c r="X120" s="88">
        <v>0</v>
      </c>
      <c r="Y120" s="90"/>
      <c r="Z120" s="89"/>
      <c r="AA120" s="80"/>
      <c r="AB120" s="87"/>
      <c r="AC120" s="80"/>
      <c r="AD120" s="99"/>
      <c r="AE120" s="80"/>
      <c r="AF120" s="80"/>
      <c r="AG120" s="80"/>
      <c r="AH120" s="93">
        <f>MAX(AA120:AG120)</f>
        <v>0</v>
      </c>
      <c r="AI120" s="89">
        <f>AH120*AI$5</f>
        <v>0</v>
      </c>
      <c r="AM120" s="2"/>
      <c r="AT120" s="2"/>
    </row>
    <row r="121" spans="1:38" s="94" customFormat="1" ht="15.75" customHeight="1">
      <c r="A121" s="74">
        <f>A120+1</f>
        <v>115</v>
      </c>
      <c r="B121" s="113" t="s">
        <v>167</v>
      </c>
      <c r="C121" s="42" t="s">
        <v>168</v>
      </c>
      <c r="D121" s="42" t="s">
        <v>169</v>
      </c>
      <c r="E121" s="76" t="s">
        <v>44</v>
      </c>
      <c r="F121" s="77" t="str">
        <f>IF(G121&lt;1942,"L",IF(G121&lt;1947,"SM",IF(G121&lt;1957,"M",IF(G121&gt;2002,"J",""))))</f>
        <v>L</v>
      </c>
      <c r="G121" s="76"/>
      <c r="H121" s="78">
        <f>IF(V121&lt;&gt;"",H$5-V121+1,"")</f>
      </c>
      <c r="I121" s="78"/>
      <c r="J121" s="79">
        <f>IF(W121&lt;&gt;"",(J$5-W121+1)*1.5,"")</f>
      </c>
      <c r="K121" s="80">
        <v>11</v>
      </c>
      <c r="L121" s="81">
        <f>Y121</f>
        <v>0</v>
      </c>
      <c r="M121" s="82">
        <f>Z121</f>
        <v>0</v>
      </c>
      <c r="N121" s="83">
        <f>AH121</f>
        <v>0</v>
      </c>
      <c r="O121" s="83">
        <f>AI121</f>
        <v>0</v>
      </c>
      <c r="P121" s="82">
        <f>SUM(H121:K121)</f>
        <v>11</v>
      </c>
      <c r="Q121" s="84">
        <f>SUM(H121:K121)+MAX(M121,O121)</f>
        <v>11</v>
      </c>
      <c r="R121" s="85">
        <f>Q121+MAX(T121,U121)</f>
        <v>14</v>
      </c>
      <c r="S121" s="84">
        <f>SUM($H121:$K121)+MAX(M121,O121)</f>
        <v>11</v>
      </c>
      <c r="T121" s="86">
        <f>IF(L121&gt;0,3,0)</f>
        <v>0</v>
      </c>
      <c r="U121" s="86">
        <f>IF(P121&gt;0,3,0)</f>
        <v>3</v>
      </c>
      <c r="V121" s="87"/>
      <c r="W121" s="87"/>
      <c r="X121" s="88">
        <v>0</v>
      </c>
      <c r="Y121" s="80">
        <f>IF(X121&gt;0,X$5-X121+1,0)</f>
        <v>0</v>
      </c>
      <c r="Z121" s="89">
        <f>Y121*Z$5</f>
        <v>0</v>
      </c>
      <c r="AA121" s="80"/>
      <c r="AB121" s="87"/>
      <c r="AC121" s="80"/>
      <c r="AD121" s="99"/>
      <c r="AE121" s="80"/>
      <c r="AF121" s="80"/>
      <c r="AG121" s="80"/>
      <c r="AH121" s="93">
        <f>MAX(AA121:AG121)</f>
        <v>0</v>
      </c>
      <c r="AI121" s="89">
        <f>AH121*AI$5</f>
        <v>0</v>
      </c>
      <c r="AK121" s="2"/>
      <c r="AL121" s="2"/>
    </row>
    <row r="122" spans="1:46" s="94" customFormat="1" ht="15.75" customHeight="1">
      <c r="A122" s="74">
        <f>A121+1</f>
        <v>116</v>
      </c>
      <c r="B122" s="97" t="s">
        <v>170</v>
      </c>
      <c r="C122" s="42" t="s">
        <v>42</v>
      </c>
      <c r="D122" s="76" t="s">
        <v>43</v>
      </c>
      <c r="E122" s="76" t="s">
        <v>44</v>
      </c>
      <c r="F122" s="77" t="str">
        <f>IF(G122&lt;1942,"L",IF(G122&lt;1947,"SM",IF(G122&lt;1957,"M",IF(G122&gt;2002,"J",""))))</f>
        <v>M</v>
      </c>
      <c r="G122" s="103">
        <v>1949</v>
      </c>
      <c r="H122" s="78">
        <f>IF(V122&lt;&gt;"",H$5-V122+1,"")</f>
      </c>
      <c r="I122" s="78"/>
      <c r="J122" s="79">
        <f>IF(W122&lt;&gt;"",(J$5-W122+1)*1.5,"")</f>
      </c>
      <c r="K122" s="104"/>
      <c r="L122" s="81">
        <f>Y122</f>
        <v>0</v>
      </c>
      <c r="M122" s="82">
        <f>Z122</f>
        <v>0</v>
      </c>
      <c r="N122" s="83">
        <f>AH122</f>
        <v>22</v>
      </c>
      <c r="O122" s="83">
        <f>AI122</f>
        <v>11</v>
      </c>
      <c r="P122" s="82">
        <f>SUM(H122:J122)</f>
        <v>0</v>
      </c>
      <c r="Q122" s="84">
        <f>SUM(H122:K122)+MAX(M122,O122)</f>
        <v>11</v>
      </c>
      <c r="R122" s="85">
        <f>Q122+MAX(T122,U122)</f>
        <v>11</v>
      </c>
      <c r="S122" s="84">
        <f>SUM($H122:$K122)+MAX(M122,O122)</f>
        <v>11</v>
      </c>
      <c r="T122" s="86">
        <f>IF(L122&gt;0,3,0)</f>
        <v>0</v>
      </c>
      <c r="U122" s="86">
        <f>IF(P122&gt;0,3,0)</f>
        <v>0</v>
      </c>
      <c r="V122" s="87"/>
      <c r="W122" s="87"/>
      <c r="X122" s="88">
        <v>0</v>
      </c>
      <c r="Y122" s="80"/>
      <c r="Z122" s="89"/>
      <c r="AA122" s="80">
        <v>22</v>
      </c>
      <c r="AB122" s="87"/>
      <c r="AC122" s="80"/>
      <c r="AD122" s="99"/>
      <c r="AE122" s="80"/>
      <c r="AF122" s="80"/>
      <c r="AG122" s="80"/>
      <c r="AH122" s="93">
        <f>MAX(AA122:AG122)</f>
        <v>22</v>
      </c>
      <c r="AI122" s="89">
        <f>AH122*AI$5</f>
        <v>11</v>
      </c>
      <c r="AK122" s="96"/>
      <c r="AT122" s="62"/>
    </row>
    <row r="123" spans="1:37" s="94" customFormat="1" ht="15.75" customHeight="1">
      <c r="A123" s="74">
        <f>A122+1</f>
        <v>117</v>
      </c>
      <c r="B123" s="97" t="s">
        <v>171</v>
      </c>
      <c r="C123" s="42" t="s">
        <v>42</v>
      </c>
      <c r="D123" s="76" t="s">
        <v>43</v>
      </c>
      <c r="E123" s="76" t="s">
        <v>44</v>
      </c>
      <c r="F123" s="77">
        <f>IF(G123&lt;1942,"L",IF(G123&lt;1947,"SM",IF(G123&lt;1957,"M",IF(G123&gt;2002,"J",""))))</f>
      </c>
      <c r="G123" s="76">
        <v>1962</v>
      </c>
      <c r="H123" s="78">
        <f>IF(V123&lt;&gt;"",H$5-V123+1,"")</f>
      </c>
      <c r="I123" s="78"/>
      <c r="J123" s="79">
        <f>IF(W123&lt;&gt;"",(J$5-W123+1)*1.5,"")</f>
      </c>
      <c r="K123" s="87"/>
      <c r="L123" s="81">
        <f>Y123</f>
        <v>0</v>
      </c>
      <c r="M123" s="82">
        <f>Z123</f>
        <v>0</v>
      </c>
      <c r="N123" s="83">
        <f>AH123</f>
        <v>20</v>
      </c>
      <c r="O123" s="83">
        <f>AI123</f>
        <v>10</v>
      </c>
      <c r="P123" s="82">
        <f>SUM(H123:J123)</f>
        <v>0</v>
      </c>
      <c r="Q123" s="84">
        <f>SUM(H123:K123)+MAX(M123,O123)</f>
        <v>10</v>
      </c>
      <c r="R123" s="85">
        <f>Q123+MAX(T123,U123)</f>
        <v>10</v>
      </c>
      <c r="S123" s="84">
        <f>SUM($H123:$K123)+MAX(M123,O123)</f>
        <v>10</v>
      </c>
      <c r="T123" s="86">
        <f>IF(L123&gt;0,3,0)</f>
        <v>0</v>
      </c>
      <c r="U123" s="86">
        <f>IF(P123&gt;0,3,0)</f>
        <v>0</v>
      </c>
      <c r="V123" s="87"/>
      <c r="W123" s="87"/>
      <c r="X123" s="88">
        <v>0</v>
      </c>
      <c r="Y123" s="90">
        <f>IF(X123&gt;0,X$5-X123+1,0)</f>
        <v>0</v>
      </c>
      <c r="Z123" s="89">
        <f>Y123*Z$5</f>
        <v>0</v>
      </c>
      <c r="AA123" s="80">
        <v>20</v>
      </c>
      <c r="AB123" s="87"/>
      <c r="AC123" s="80"/>
      <c r="AD123" s="99"/>
      <c r="AE123" s="80"/>
      <c r="AF123" s="80"/>
      <c r="AG123" s="80"/>
      <c r="AH123" s="93">
        <f>MAX(AA123:AG123)</f>
        <v>20</v>
      </c>
      <c r="AI123" s="89">
        <f>AH123*AI$5</f>
        <v>10</v>
      </c>
      <c r="AK123" s="2"/>
    </row>
    <row r="124" spans="1:52" s="94" customFormat="1" ht="15.75" customHeight="1">
      <c r="A124" s="74">
        <f>A123+1</f>
        <v>118</v>
      </c>
      <c r="B124" s="97" t="s">
        <v>172</v>
      </c>
      <c r="C124" s="42" t="s">
        <v>58</v>
      </c>
      <c r="D124" s="76" t="s">
        <v>43</v>
      </c>
      <c r="E124" s="76" t="s">
        <v>44</v>
      </c>
      <c r="F124" s="77">
        <f>IF(G124&lt;1942,"L",IF(G124&lt;1947,"SM",IF(G124&lt;1957,"M",IF(G124&gt;2002,"J",""))))</f>
      </c>
      <c r="G124" s="103">
        <v>1964</v>
      </c>
      <c r="H124" s="78">
        <f>IF(V124&lt;&gt;"",H$5-V124+1,"")</f>
      </c>
      <c r="I124" s="78"/>
      <c r="J124" s="79">
        <f>IF(W124&lt;&gt;"",(J$5-W124+1)*1.5,"")</f>
      </c>
      <c r="K124" s="104"/>
      <c r="L124" s="81">
        <f>Y124</f>
        <v>0</v>
      </c>
      <c r="M124" s="82">
        <f>Z124</f>
        <v>0</v>
      </c>
      <c r="N124" s="83">
        <f>AH124</f>
        <v>18</v>
      </c>
      <c r="O124" s="83">
        <f>AI124</f>
        <v>9</v>
      </c>
      <c r="P124" s="82">
        <f>SUM(H124:J124)</f>
        <v>0</v>
      </c>
      <c r="Q124" s="84">
        <f>SUM(H124:K124)+MAX(M124,O124)</f>
        <v>9</v>
      </c>
      <c r="R124" s="85">
        <f>Q124+MAX(T124,U124)</f>
        <v>9</v>
      </c>
      <c r="S124" s="84">
        <f>SUM($H124:$K124)+MAX(M124,O124)</f>
        <v>9</v>
      </c>
      <c r="T124" s="86">
        <f>IF(L124&gt;0,3,0)</f>
        <v>0</v>
      </c>
      <c r="U124" s="86">
        <f>IF(P124&gt;0,3,0)</f>
        <v>0</v>
      </c>
      <c r="V124" s="87"/>
      <c r="W124" s="87"/>
      <c r="X124" s="88">
        <v>0</v>
      </c>
      <c r="Y124" s="80"/>
      <c r="Z124" s="89"/>
      <c r="AA124" s="80"/>
      <c r="AB124" s="87">
        <v>18</v>
      </c>
      <c r="AC124" s="80"/>
      <c r="AD124" s="92"/>
      <c r="AE124" s="80"/>
      <c r="AF124" s="80"/>
      <c r="AG124" s="80"/>
      <c r="AH124" s="93">
        <f>MAX(AA124:AG124)</f>
        <v>18</v>
      </c>
      <c r="AI124" s="89">
        <f>AH124*AI$5</f>
        <v>9</v>
      </c>
      <c r="AK124" s="111"/>
      <c r="AT124" s="2"/>
      <c r="AU124" s="111"/>
      <c r="AV124" s="111"/>
      <c r="AW124" s="111"/>
      <c r="AX124" s="96"/>
      <c r="AY124" s="96"/>
      <c r="AZ124" s="96"/>
    </row>
    <row r="125" spans="1:38" s="94" customFormat="1" ht="15.75" customHeight="1">
      <c r="A125" s="74">
        <f>A124+1</f>
        <v>119</v>
      </c>
      <c r="B125" s="97" t="s">
        <v>173</v>
      </c>
      <c r="C125" s="42" t="s">
        <v>8</v>
      </c>
      <c r="D125" s="76" t="s">
        <v>43</v>
      </c>
      <c r="E125" s="76" t="s">
        <v>44</v>
      </c>
      <c r="F125" s="77" t="str">
        <f>IF(G125&lt;1942,"L",IF(G125&lt;1947,"SM",IF(G125&lt;1957,"M",IF(G125&gt;2002,"J",""))))</f>
        <v>L</v>
      </c>
      <c r="G125" s="76">
        <v>1938</v>
      </c>
      <c r="H125" s="78">
        <f>IF(V125&lt;&gt;"",H$5-V125+1,"")</f>
      </c>
      <c r="I125" s="78">
        <v>6</v>
      </c>
      <c r="J125" s="79">
        <f>IF(W125&lt;&gt;"",(J$5-W125+1)*1.5,"")</f>
        <v>1.5</v>
      </c>
      <c r="K125" s="87"/>
      <c r="L125" s="81">
        <f>Y125</f>
        <v>0</v>
      </c>
      <c r="M125" s="82">
        <f>Z125</f>
        <v>0</v>
      </c>
      <c r="N125" s="83">
        <f>AH125</f>
        <v>2</v>
      </c>
      <c r="O125" s="83">
        <f>AI125</f>
        <v>1</v>
      </c>
      <c r="P125" s="82">
        <f>SUM(H125:K125)</f>
        <v>7.5</v>
      </c>
      <c r="Q125" s="84">
        <f>SUM(H125:K125)+MAX(M125,O125)</f>
        <v>8.5</v>
      </c>
      <c r="R125" s="85">
        <f>Q125+MAX(T125,U125)</f>
        <v>11.5</v>
      </c>
      <c r="S125" s="84">
        <f>SUM($H125:$K125)+MAX(M125,O125)</f>
        <v>8.5</v>
      </c>
      <c r="T125" s="86">
        <f>IF(L125&gt;0,3,0)</f>
        <v>0</v>
      </c>
      <c r="U125" s="86">
        <f>IF(P125&gt;0,3,0)</f>
        <v>3</v>
      </c>
      <c r="V125" s="87"/>
      <c r="W125" s="87">
        <v>57</v>
      </c>
      <c r="X125" s="88">
        <v>0</v>
      </c>
      <c r="Y125" s="90">
        <f>IF(X125&gt;0,X$5-X125+1,0)</f>
        <v>0</v>
      </c>
      <c r="Z125" s="89">
        <f>Y125*Z$5</f>
        <v>0</v>
      </c>
      <c r="AA125" s="80"/>
      <c r="AB125" s="87"/>
      <c r="AC125" s="80"/>
      <c r="AD125" s="92"/>
      <c r="AE125" s="80">
        <v>2</v>
      </c>
      <c r="AF125" s="80"/>
      <c r="AG125" s="80"/>
      <c r="AH125" s="93">
        <f>MAX(AA125:AG125)</f>
        <v>2</v>
      </c>
      <c r="AI125" s="89">
        <f>AH125*AI$5</f>
        <v>1</v>
      </c>
      <c r="AL125" s="2"/>
    </row>
    <row r="126" spans="1:42" s="94" customFormat="1" ht="15.75" customHeight="1">
      <c r="A126" s="74">
        <f>A125+1</f>
        <v>120</v>
      </c>
      <c r="B126" s="97" t="s">
        <v>174</v>
      </c>
      <c r="C126" s="42" t="s">
        <v>42</v>
      </c>
      <c r="D126" s="76" t="s">
        <v>43</v>
      </c>
      <c r="E126" s="76" t="s">
        <v>44</v>
      </c>
      <c r="F126" s="77" t="str">
        <f>IF(G126&lt;1942,"L",IF(G126&lt;1947,"SM",IF(G126&lt;1957,"M",IF(G126&gt;2002,"J",""))))</f>
        <v>M</v>
      </c>
      <c r="G126" s="76">
        <v>1954</v>
      </c>
      <c r="H126" s="78">
        <f>IF(V126&lt;&gt;"",H$5-V126+1,"")</f>
        <v>1</v>
      </c>
      <c r="I126" s="78"/>
      <c r="J126" s="79">
        <f>IF(W126&lt;&gt;"",(J$5-W126+1)*1.5,"")</f>
      </c>
      <c r="K126" s="87"/>
      <c r="L126" s="81">
        <f>Y126</f>
        <v>15</v>
      </c>
      <c r="M126" s="82">
        <f>Z126</f>
        <v>7.5</v>
      </c>
      <c r="N126" s="83">
        <f>AH126</f>
        <v>0</v>
      </c>
      <c r="O126" s="83">
        <f>AI126</f>
        <v>0</v>
      </c>
      <c r="P126" s="82">
        <f>SUM(H126:K126)</f>
        <v>1</v>
      </c>
      <c r="Q126" s="84">
        <f>SUM(H126:K126)+MAX(M126,O126)</f>
        <v>8.5</v>
      </c>
      <c r="R126" s="85">
        <f>Q126+MAX(T126,U126)</f>
        <v>11.5</v>
      </c>
      <c r="S126" s="84">
        <f>SUM($H126:$K126)+MAX(M126,O126)</f>
        <v>8.5</v>
      </c>
      <c r="T126" s="86">
        <f>IF(L126&gt;0,3,0)</f>
        <v>3</v>
      </c>
      <c r="U126" s="86">
        <f>IF(P126&gt;0,3,0)</f>
        <v>3</v>
      </c>
      <c r="V126" s="87">
        <v>70</v>
      </c>
      <c r="W126" s="87"/>
      <c r="X126" s="88">
        <v>22</v>
      </c>
      <c r="Y126" s="80">
        <f>IF(X126&gt;0,X$5-X126+1,0)</f>
        <v>15</v>
      </c>
      <c r="Z126" s="89">
        <f>Y126*Z$5</f>
        <v>7.5</v>
      </c>
      <c r="AA126" s="80"/>
      <c r="AB126" s="87"/>
      <c r="AC126" s="80"/>
      <c r="AD126" s="80"/>
      <c r="AE126" s="80"/>
      <c r="AF126" s="80"/>
      <c r="AG126" s="80"/>
      <c r="AH126" s="93">
        <f>MAX(AA126:AG126)</f>
        <v>0</v>
      </c>
      <c r="AI126" s="89">
        <f>AH126*AI$5</f>
        <v>0</v>
      </c>
      <c r="AK126" s="96"/>
      <c r="AL126" s="96"/>
      <c r="AP126" s="96"/>
    </row>
    <row r="127" spans="1:36" s="94" customFormat="1" ht="15.75" customHeight="1">
      <c r="A127" s="74">
        <f>A126+1</f>
        <v>121</v>
      </c>
      <c r="B127" s="97" t="s">
        <v>175</v>
      </c>
      <c r="C127" s="42" t="s">
        <v>46</v>
      </c>
      <c r="D127" s="76" t="s">
        <v>43</v>
      </c>
      <c r="E127" s="76" t="s">
        <v>44</v>
      </c>
      <c r="F127" s="77" t="str">
        <f>IF(G127&lt;1942,"L",IF(G127&lt;1947,"SM",IF(G127&lt;1957,"M",IF(G127&gt;2002,"J",""))))</f>
        <v>M</v>
      </c>
      <c r="G127" s="76">
        <v>1956</v>
      </c>
      <c r="H127" s="78">
        <f>IF(V127&lt;&gt;"",H$5-V127+1,"")</f>
      </c>
      <c r="I127" s="78"/>
      <c r="J127" s="79">
        <f>IF(W127&lt;&gt;"",(J$5-W127+1)*1.5,"")</f>
      </c>
      <c r="K127" s="87"/>
      <c r="L127" s="81">
        <f>Y127</f>
        <v>17</v>
      </c>
      <c r="M127" s="82">
        <f>Z127</f>
        <v>8.5</v>
      </c>
      <c r="N127" s="83">
        <f>AH127</f>
        <v>0</v>
      </c>
      <c r="O127" s="83">
        <f>AI127</f>
        <v>0</v>
      </c>
      <c r="P127" s="82">
        <f>SUM(H127:K127)</f>
        <v>0</v>
      </c>
      <c r="Q127" s="84">
        <f>SUM(H127:K127)+MAX(M127,O127)</f>
        <v>8.5</v>
      </c>
      <c r="R127" s="85">
        <f>Q127+MAX(T127,U127)</f>
        <v>11.5</v>
      </c>
      <c r="S127" s="84">
        <f>SUM($H127:$K127)+MAX(M127,O127)</f>
        <v>8.5</v>
      </c>
      <c r="T127" s="86">
        <f>IF(L127&gt;0,3,0)</f>
        <v>3</v>
      </c>
      <c r="U127" s="86">
        <f>IF(P127&gt;0,3,0)</f>
        <v>0</v>
      </c>
      <c r="V127" s="87"/>
      <c r="W127" s="87"/>
      <c r="X127" s="88">
        <v>20</v>
      </c>
      <c r="Y127" s="90">
        <f>IF(X127&gt;0,X$5-X127+1,0)</f>
        <v>17</v>
      </c>
      <c r="Z127" s="89">
        <f>Y127*Z$5</f>
        <v>8.5</v>
      </c>
      <c r="AA127" s="80"/>
      <c r="AB127" s="100"/>
      <c r="AC127" s="80"/>
      <c r="AD127" s="99"/>
      <c r="AE127" s="80"/>
      <c r="AF127" s="80"/>
      <c r="AG127" s="80"/>
      <c r="AH127" s="93">
        <f>MAX(AA127:AG127)</f>
        <v>0</v>
      </c>
      <c r="AI127" s="89">
        <f>AH127*AI$5</f>
        <v>0</v>
      </c>
      <c r="AJ127" s="2"/>
    </row>
    <row r="128" spans="1:52" s="96" customFormat="1" ht="15.75" customHeight="1">
      <c r="A128" s="74">
        <f>A127+1</f>
        <v>122</v>
      </c>
      <c r="B128" s="97" t="s">
        <v>176</v>
      </c>
      <c r="C128" s="42" t="s">
        <v>46</v>
      </c>
      <c r="D128" s="76" t="s">
        <v>43</v>
      </c>
      <c r="E128" s="76" t="s">
        <v>44</v>
      </c>
      <c r="F128" s="77">
        <f>IF(G128&lt;1942,"L",IF(G128&lt;1947,"SM",IF(G128&lt;1957,"M",IF(G128&gt;2002,"J",""))))</f>
      </c>
      <c r="G128" s="76">
        <v>1970</v>
      </c>
      <c r="H128" s="78">
        <f>IF(V128&lt;&gt;"",H$5-V128+1,"")</f>
      </c>
      <c r="I128" s="78"/>
      <c r="J128" s="79">
        <f>IF(W128&lt;&gt;"",(J$5-W128+1)*1.5,"")</f>
      </c>
      <c r="K128" s="87">
        <v>8</v>
      </c>
      <c r="L128" s="81">
        <f>Y128</f>
        <v>0</v>
      </c>
      <c r="M128" s="82">
        <f>Z128</f>
        <v>0</v>
      </c>
      <c r="N128" s="83">
        <f>AH128</f>
        <v>0</v>
      </c>
      <c r="O128" s="83">
        <f>AI128</f>
        <v>0</v>
      </c>
      <c r="P128" s="82">
        <f>SUM(H128:K128)</f>
        <v>8</v>
      </c>
      <c r="Q128" s="84">
        <f>SUM(H128:K128)+MAX(M128,O128)</f>
        <v>8</v>
      </c>
      <c r="R128" s="85">
        <f>Q128+MAX(T128,U128)</f>
        <v>11</v>
      </c>
      <c r="S128" s="84">
        <f>SUM($H128:$K128)+MAX(M128,O128)</f>
        <v>8</v>
      </c>
      <c r="T128" s="86">
        <f>IF(L128&gt;0,3,0)</f>
        <v>0</v>
      </c>
      <c r="U128" s="86">
        <f>IF(P128&gt;0,3,0)</f>
        <v>3</v>
      </c>
      <c r="V128" s="87"/>
      <c r="W128" s="87"/>
      <c r="X128" s="88">
        <v>0</v>
      </c>
      <c r="Y128" s="80"/>
      <c r="Z128" s="89"/>
      <c r="AA128" s="80"/>
      <c r="AB128" s="87"/>
      <c r="AC128" s="80"/>
      <c r="AD128" s="99"/>
      <c r="AE128" s="80"/>
      <c r="AF128" s="80"/>
      <c r="AG128" s="80"/>
      <c r="AH128" s="93">
        <f>MAX(AA128:AG128)</f>
        <v>0</v>
      </c>
      <c r="AI128" s="89">
        <f>AH128*AI$5</f>
        <v>0</v>
      </c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2"/>
      <c r="AV128" s="2"/>
      <c r="AW128" s="2"/>
      <c r="AX128" s="94"/>
      <c r="AY128" s="94"/>
      <c r="AZ128" s="94"/>
    </row>
    <row r="129" spans="1:38" s="94" customFormat="1" ht="15.75" customHeight="1">
      <c r="A129" s="74">
        <f>A128+1</f>
        <v>123</v>
      </c>
      <c r="B129" s="97" t="s">
        <v>177</v>
      </c>
      <c r="C129" s="42" t="s">
        <v>42</v>
      </c>
      <c r="D129" s="76" t="s">
        <v>43</v>
      </c>
      <c r="E129" s="76" t="s">
        <v>44</v>
      </c>
      <c r="F129" s="77" t="str">
        <f>IF(G129&lt;1942,"L",IF(G129&lt;1947,"SM",IF(G129&lt;1957,"M",IF(G129&gt;2002,"J",""))))</f>
        <v>M</v>
      </c>
      <c r="G129" s="76">
        <v>1956</v>
      </c>
      <c r="H129" s="78">
        <f>IF(V129&lt;&gt;"",H$5-V129+1,"")</f>
      </c>
      <c r="I129" s="78"/>
      <c r="J129" s="79">
        <f>IF(W129&lt;&gt;"",(J$5-W129+1)*1.5,"")</f>
      </c>
      <c r="K129" s="87"/>
      <c r="L129" s="81">
        <f>Y129</f>
        <v>0</v>
      </c>
      <c r="M129" s="82">
        <f>Z129</f>
        <v>0</v>
      </c>
      <c r="N129" s="83">
        <f>AH129</f>
        <v>16</v>
      </c>
      <c r="O129" s="83">
        <f>AI129</f>
        <v>8</v>
      </c>
      <c r="P129" s="82">
        <f>SUM(H129:J129)</f>
        <v>0</v>
      </c>
      <c r="Q129" s="84">
        <f>SUM(H129:K129)+MAX(M129,O129)</f>
        <v>8</v>
      </c>
      <c r="R129" s="85">
        <f>Q129+MAX(T129,U129)</f>
        <v>8</v>
      </c>
      <c r="S129" s="84">
        <f>SUM($H129:$K129)+MAX(M129,O129)</f>
        <v>8</v>
      </c>
      <c r="T129" s="86">
        <f>IF(L129&gt;0,3,0)</f>
        <v>0</v>
      </c>
      <c r="U129" s="86">
        <f>IF(P129&gt;0,3,0)</f>
        <v>0</v>
      </c>
      <c r="V129" s="87"/>
      <c r="W129" s="87"/>
      <c r="X129" s="88">
        <v>0</v>
      </c>
      <c r="Y129" s="80">
        <f>IF(X129&gt;0,X$5-X129+1,0)</f>
        <v>0</v>
      </c>
      <c r="Z129" s="89">
        <f>Y129*Z$5</f>
        <v>0</v>
      </c>
      <c r="AA129" s="80">
        <v>16</v>
      </c>
      <c r="AB129" s="87"/>
      <c r="AC129" s="80"/>
      <c r="AD129" s="99"/>
      <c r="AE129" s="80"/>
      <c r="AF129" s="80"/>
      <c r="AG129" s="80"/>
      <c r="AH129" s="93">
        <f>MAX(AA129:AG129)</f>
        <v>16</v>
      </c>
      <c r="AI129" s="89">
        <f>AH129*AI$5</f>
        <v>8</v>
      </c>
      <c r="AL129" s="96"/>
    </row>
    <row r="130" spans="1:43" s="94" customFormat="1" ht="15.75" customHeight="1">
      <c r="A130" s="74">
        <f>A129+1</f>
        <v>124</v>
      </c>
      <c r="B130" s="97" t="s">
        <v>178</v>
      </c>
      <c r="C130" s="42" t="s">
        <v>52</v>
      </c>
      <c r="D130" s="76" t="s">
        <v>43</v>
      </c>
      <c r="E130" s="76" t="s">
        <v>44</v>
      </c>
      <c r="F130" s="77">
        <f>IF(G130&lt;1942,"L",IF(G130&lt;1947,"SM",IF(G130&lt;1957,"M",IF(G130&gt;2002,"J",""))))</f>
      </c>
      <c r="G130" s="76">
        <v>1965</v>
      </c>
      <c r="H130" s="78">
        <f>IF(V130&lt;&gt;"",H$5-V130+1,"")</f>
      </c>
      <c r="I130" s="78"/>
      <c r="J130" s="79">
        <f>IF(W130&lt;&gt;"",(J$5-W130+1)*1.5,"")</f>
      </c>
      <c r="K130" s="87"/>
      <c r="L130" s="81">
        <f>Y130</f>
        <v>16</v>
      </c>
      <c r="M130" s="82">
        <f>Z130</f>
        <v>8</v>
      </c>
      <c r="N130" s="83">
        <f>AH130</f>
        <v>0</v>
      </c>
      <c r="O130" s="83">
        <f>AI130</f>
        <v>0</v>
      </c>
      <c r="P130" s="82">
        <f>SUM(H130:J130)</f>
        <v>0</v>
      </c>
      <c r="Q130" s="84">
        <f>SUM(H130:K130)+MAX(M130,O130)</f>
        <v>8</v>
      </c>
      <c r="R130" s="85">
        <f>Q130+MAX(T130,U130)</f>
        <v>11</v>
      </c>
      <c r="S130" s="84">
        <f>SUM($H130:$K130)+MAX(M130,O130)</f>
        <v>8</v>
      </c>
      <c r="T130" s="86">
        <f>IF(L130&gt;0,3,0)</f>
        <v>3</v>
      </c>
      <c r="U130" s="86">
        <f>IF(P130&gt;0,3,0)</f>
        <v>0</v>
      </c>
      <c r="V130" s="87"/>
      <c r="W130" s="87"/>
      <c r="X130" s="88">
        <v>21</v>
      </c>
      <c r="Y130" s="80">
        <f>IF(X130&gt;0,X$5-X130+1,0)</f>
        <v>16</v>
      </c>
      <c r="Z130" s="89">
        <f>Y130*Z$5</f>
        <v>8</v>
      </c>
      <c r="AA130" s="80"/>
      <c r="AB130" s="87"/>
      <c r="AC130" s="80"/>
      <c r="AD130" s="99"/>
      <c r="AE130" s="80"/>
      <c r="AF130" s="80"/>
      <c r="AG130" s="80"/>
      <c r="AH130" s="93">
        <f>MAX(AA130:AG130)</f>
        <v>0</v>
      </c>
      <c r="AI130" s="89">
        <f>AH130*AI$5</f>
        <v>0</v>
      </c>
      <c r="AQ130" s="2"/>
    </row>
    <row r="131" spans="1:52" s="96" customFormat="1" ht="15.75" customHeight="1">
      <c r="A131" s="74">
        <f>A130+1</f>
        <v>125</v>
      </c>
      <c r="B131" s="123" t="s">
        <v>179</v>
      </c>
      <c r="C131" s="42" t="s">
        <v>42</v>
      </c>
      <c r="D131" s="76" t="s">
        <v>43</v>
      </c>
      <c r="E131" s="103" t="s">
        <v>44</v>
      </c>
      <c r="F131" s="77"/>
      <c r="G131" s="103" t="s">
        <v>180</v>
      </c>
      <c r="H131" s="78">
        <f>IF(V131&lt;&gt;"",H$5-V131+1,"")</f>
      </c>
      <c r="I131" s="78"/>
      <c r="J131" s="79">
        <f>IF(W131&lt;&gt;"",(J$5-W131+1)*1.5,"")</f>
      </c>
      <c r="K131" s="104"/>
      <c r="L131" s="81">
        <f>Y131</f>
        <v>0</v>
      </c>
      <c r="M131" s="82">
        <f>Z131</f>
        <v>0</v>
      </c>
      <c r="N131" s="83">
        <f>AH131</f>
        <v>15</v>
      </c>
      <c r="O131" s="83">
        <f>AI131</f>
        <v>7.5</v>
      </c>
      <c r="P131" s="82">
        <f>SUM(H131:J131)</f>
        <v>0</v>
      </c>
      <c r="Q131" s="84">
        <f>SUM(H131:K131)+MAX(M131,O131)</f>
        <v>7.5</v>
      </c>
      <c r="R131" s="85">
        <f>Q131+MAX(T131,U131)</f>
        <v>7.5</v>
      </c>
      <c r="S131" s="84">
        <f>SUM($H131:$K131)+MAX(M131,O131)</f>
        <v>7.5</v>
      </c>
      <c r="T131" s="86">
        <f>IF(L131&gt;0,3,0)</f>
        <v>0</v>
      </c>
      <c r="U131" s="86">
        <f>IF(P131&gt;0,3,0)</f>
        <v>0</v>
      </c>
      <c r="V131" s="87"/>
      <c r="W131" s="87"/>
      <c r="X131" s="88">
        <v>0</v>
      </c>
      <c r="Y131" s="90"/>
      <c r="Z131" s="89"/>
      <c r="AA131" s="110">
        <v>15</v>
      </c>
      <c r="AB131" s="104"/>
      <c r="AC131" s="110"/>
      <c r="AD131" s="92"/>
      <c r="AE131" s="110"/>
      <c r="AF131" s="110"/>
      <c r="AG131" s="110"/>
      <c r="AH131" s="93">
        <f>MAX(AA131:AG131)</f>
        <v>15</v>
      </c>
      <c r="AI131" s="89">
        <f>AH131*AI$5</f>
        <v>7.5</v>
      </c>
      <c r="AJ131" s="94"/>
      <c r="AK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</row>
    <row r="132" spans="1:52" s="94" customFormat="1" ht="15.75" customHeight="1">
      <c r="A132" s="74">
        <f>A131+1</f>
        <v>126</v>
      </c>
      <c r="B132" s="121" t="s">
        <v>181</v>
      </c>
      <c r="C132" s="42" t="s">
        <v>46</v>
      </c>
      <c r="D132" s="76" t="s">
        <v>43</v>
      </c>
      <c r="E132" s="76" t="s">
        <v>44</v>
      </c>
      <c r="F132" s="77">
        <f>IF(G132&lt;1942,"L",IF(G132&lt;1947,"SM",IF(G132&lt;1957,"M",IF(G132&gt;2002,"J",""))))</f>
      </c>
      <c r="G132" s="103">
        <v>1957</v>
      </c>
      <c r="H132" s="78">
        <f>IF(V132&lt;&gt;"",H$5-V132+1,"")</f>
      </c>
      <c r="I132" s="78"/>
      <c r="J132" s="79">
        <f>IF(W132&lt;&gt;"",(J$5-W132+1)*1.5,"")</f>
      </c>
      <c r="K132" s="104">
        <v>7</v>
      </c>
      <c r="L132" s="81">
        <f>Y132</f>
        <v>0</v>
      </c>
      <c r="M132" s="82">
        <f>Z132</f>
        <v>0</v>
      </c>
      <c r="N132" s="83">
        <f>AH132</f>
        <v>0</v>
      </c>
      <c r="O132" s="83">
        <f>AI132</f>
        <v>0</v>
      </c>
      <c r="P132" s="82">
        <f>SUM(H132:K132)</f>
        <v>7</v>
      </c>
      <c r="Q132" s="84">
        <f>SUM(H132:K132)+MAX(M132,O132)</f>
        <v>7</v>
      </c>
      <c r="R132" s="85">
        <f>Q132+MAX(T132,U132)</f>
        <v>10</v>
      </c>
      <c r="S132" s="84">
        <f>SUM($H132:$K132)+MAX(M132,O132)</f>
        <v>7</v>
      </c>
      <c r="T132" s="86">
        <f>IF(L132&gt;0,3,0)</f>
        <v>0</v>
      </c>
      <c r="U132" s="86">
        <f>IF(P132&gt;0,3,0)</f>
        <v>3</v>
      </c>
      <c r="V132" s="87"/>
      <c r="W132" s="87"/>
      <c r="X132" s="88">
        <v>0</v>
      </c>
      <c r="Y132" s="80"/>
      <c r="Z132" s="89"/>
      <c r="AA132" s="80"/>
      <c r="AB132" s="87"/>
      <c r="AC132" s="80"/>
      <c r="AD132" s="99"/>
      <c r="AE132" s="80"/>
      <c r="AF132" s="80"/>
      <c r="AG132" s="80"/>
      <c r="AH132" s="93">
        <f>MAX(AA132:AG132)</f>
        <v>0</v>
      </c>
      <c r="AI132" s="89">
        <f>AH132*AI$5</f>
        <v>0</v>
      </c>
      <c r="AX132" s="2"/>
      <c r="AY132" s="2"/>
      <c r="AZ132" s="2"/>
    </row>
    <row r="133" spans="1:43" s="94" customFormat="1" ht="15.75" customHeight="1">
      <c r="A133" s="74">
        <f>A132+1</f>
        <v>127</v>
      </c>
      <c r="B133" s="97" t="s">
        <v>182</v>
      </c>
      <c r="C133" s="42" t="s">
        <v>8</v>
      </c>
      <c r="D133" s="76" t="s">
        <v>43</v>
      </c>
      <c r="E133" s="76" t="s">
        <v>44</v>
      </c>
      <c r="F133" s="77" t="str">
        <f>IF(G133&lt;1942,"L",IF(G133&lt;1947,"SM",IF(G133&lt;1957,"M",IF(G133&gt;2002,"J",""))))</f>
        <v>M</v>
      </c>
      <c r="G133" s="76">
        <v>1947</v>
      </c>
      <c r="H133" s="78">
        <f>IF(V133&lt;&gt;"",H$5-V133+1,"")</f>
      </c>
      <c r="I133" s="78"/>
      <c r="J133" s="79">
        <f>IF(W133&lt;&gt;"",(J$5-W133+1)*1.5,"")</f>
      </c>
      <c r="K133" s="87"/>
      <c r="L133" s="81">
        <f>Y133</f>
        <v>14</v>
      </c>
      <c r="M133" s="82">
        <f>Z133</f>
        <v>7</v>
      </c>
      <c r="N133" s="83">
        <f>AH133</f>
        <v>0</v>
      </c>
      <c r="O133" s="83">
        <f>AI133</f>
        <v>0</v>
      </c>
      <c r="P133" s="82">
        <f>SUM(H133:K133)</f>
        <v>0</v>
      </c>
      <c r="Q133" s="84">
        <f>SUM(H133:K133)+MAX(M133,O133)</f>
        <v>7</v>
      </c>
      <c r="R133" s="85">
        <f>Q133+MAX(T133,U133)</f>
        <v>10</v>
      </c>
      <c r="S133" s="84">
        <f>SUM($H133:$K133)+MAX(M133,O133)</f>
        <v>7</v>
      </c>
      <c r="T133" s="86">
        <f>IF(L133&gt;0,3,0)</f>
        <v>3</v>
      </c>
      <c r="U133" s="86">
        <f>IF(P133&gt;0,3,0)</f>
        <v>0</v>
      </c>
      <c r="V133" s="87"/>
      <c r="W133" s="87"/>
      <c r="X133" s="88">
        <v>23</v>
      </c>
      <c r="Y133" s="80">
        <f>IF(X133&gt;0,X$5-X133+1,0)</f>
        <v>14</v>
      </c>
      <c r="Z133" s="89">
        <f>Y133*Z$5</f>
        <v>7</v>
      </c>
      <c r="AA133" s="80"/>
      <c r="AB133" s="87"/>
      <c r="AC133" s="80"/>
      <c r="AD133" s="99"/>
      <c r="AE133" s="80"/>
      <c r="AF133" s="80"/>
      <c r="AG133" s="80"/>
      <c r="AH133" s="93">
        <f>MAX(AA133:AG133)</f>
        <v>0</v>
      </c>
      <c r="AI133" s="89">
        <f>AH133*AI$5</f>
        <v>0</v>
      </c>
      <c r="AM133" s="2"/>
      <c r="AQ133" s="2"/>
    </row>
    <row r="134" spans="1:45" s="94" customFormat="1" ht="15.75" customHeight="1">
      <c r="A134" s="74">
        <f>A133+1</f>
        <v>128</v>
      </c>
      <c r="B134" s="97" t="s">
        <v>183</v>
      </c>
      <c r="C134" s="42" t="s">
        <v>58</v>
      </c>
      <c r="D134" s="76" t="s">
        <v>43</v>
      </c>
      <c r="E134" s="76" t="s">
        <v>44</v>
      </c>
      <c r="F134" s="77">
        <f>IF(G134&lt;1942,"L",IF(G134&lt;1947,"SM",IF(G134&lt;1957,"M",IF(G134&gt;2002,"J",""))))</f>
      </c>
      <c r="G134" s="103">
        <v>1968</v>
      </c>
      <c r="H134" s="78">
        <f>IF(V134&lt;&gt;"",H$5-V134+1,"")</f>
      </c>
      <c r="I134" s="78"/>
      <c r="J134" s="79">
        <f>IF(W134&lt;&gt;"",(J$5-W134+1)*1.5,"")</f>
      </c>
      <c r="K134" s="104"/>
      <c r="L134" s="81">
        <f>Y134</f>
        <v>0</v>
      </c>
      <c r="M134" s="82">
        <f>Z134</f>
        <v>0</v>
      </c>
      <c r="N134" s="83">
        <f>AH134</f>
        <v>14</v>
      </c>
      <c r="O134" s="83">
        <f>AI134</f>
        <v>7</v>
      </c>
      <c r="P134" s="82">
        <f>SUM(H134:J134)</f>
        <v>0</v>
      </c>
      <c r="Q134" s="84">
        <f>SUM(H134:K134)+MAX(M134,O134)</f>
        <v>7</v>
      </c>
      <c r="R134" s="85">
        <f>Q134+MAX(T134,U134)</f>
        <v>7</v>
      </c>
      <c r="S134" s="84">
        <f>SUM($H134:$K134)+MAX(M134,O134)</f>
        <v>7</v>
      </c>
      <c r="T134" s="86">
        <f>IF(L134&gt;0,3,0)</f>
        <v>0</v>
      </c>
      <c r="U134" s="86">
        <f>IF(P134&gt;0,3,0)</f>
        <v>0</v>
      </c>
      <c r="V134" s="87"/>
      <c r="W134" s="87"/>
      <c r="X134" s="88">
        <v>0</v>
      </c>
      <c r="Y134" s="80"/>
      <c r="Z134" s="89"/>
      <c r="AA134" s="80"/>
      <c r="AB134" s="87">
        <v>14</v>
      </c>
      <c r="AC134" s="80"/>
      <c r="AD134" s="99"/>
      <c r="AE134" s="80"/>
      <c r="AF134" s="80"/>
      <c r="AG134" s="80"/>
      <c r="AH134" s="93">
        <f>MAX(AA134:AG134)</f>
        <v>14</v>
      </c>
      <c r="AI134" s="89">
        <f>AH134*AI$5</f>
        <v>7</v>
      </c>
      <c r="AL134" s="2"/>
      <c r="AQ134" s="2"/>
      <c r="AR134" s="2"/>
      <c r="AS134" s="2"/>
    </row>
    <row r="135" spans="1:43" s="94" customFormat="1" ht="15.75" customHeight="1">
      <c r="A135" s="74">
        <f>A134+1</f>
        <v>129</v>
      </c>
      <c r="B135" s="97" t="s">
        <v>184</v>
      </c>
      <c r="C135" s="42" t="s">
        <v>8</v>
      </c>
      <c r="D135" s="76" t="s">
        <v>43</v>
      </c>
      <c r="E135" s="76" t="s">
        <v>44</v>
      </c>
      <c r="F135" s="77" t="str">
        <f>IF(G135&lt;1942,"L",IF(G135&lt;1947,"SM",IF(G135&lt;1957,"M",IF(G135&gt;2002,"J",""))))</f>
        <v>L</v>
      </c>
      <c r="G135" s="76">
        <v>1940</v>
      </c>
      <c r="H135" s="78">
        <f>IF(V135&lt;&gt;"",H$5-V135+1,"")</f>
      </c>
      <c r="I135" s="78">
        <v>5</v>
      </c>
      <c r="J135" s="79">
        <f>IF(W135&lt;&gt;"",(J$5-W135+1)*1.5,"")</f>
      </c>
      <c r="K135" s="87"/>
      <c r="L135" s="81">
        <f>Y135</f>
        <v>0</v>
      </c>
      <c r="M135" s="82">
        <f>Z135</f>
        <v>0</v>
      </c>
      <c r="N135" s="83">
        <f>AH135</f>
        <v>3</v>
      </c>
      <c r="O135" s="83">
        <f>AI135</f>
        <v>1.5</v>
      </c>
      <c r="P135" s="82">
        <f>SUM(H135:K135)</f>
        <v>5</v>
      </c>
      <c r="Q135" s="84">
        <f>SUM(H135:K135)+MAX(M135,O135)</f>
        <v>6.5</v>
      </c>
      <c r="R135" s="85">
        <f>Q135+MAX(T135,U135)</f>
        <v>9.5</v>
      </c>
      <c r="S135" s="84">
        <f>SUM($H135:$K135)+MAX(M135,O135)</f>
        <v>6.5</v>
      </c>
      <c r="T135" s="86">
        <f>IF(L135&gt;0,3,0)</f>
        <v>0</v>
      </c>
      <c r="U135" s="86">
        <f>IF(P135&gt;0,3,0)</f>
        <v>3</v>
      </c>
      <c r="V135" s="87"/>
      <c r="W135" s="87"/>
      <c r="X135" s="88">
        <v>0</v>
      </c>
      <c r="Y135" s="80">
        <f>IF(X135&gt;0,X$5-X135+1,0)</f>
        <v>0</v>
      </c>
      <c r="Z135" s="89">
        <f>Y135*Z$5</f>
        <v>0</v>
      </c>
      <c r="AA135" s="80"/>
      <c r="AB135" s="87"/>
      <c r="AC135" s="80"/>
      <c r="AD135" s="99"/>
      <c r="AE135" s="80">
        <v>3</v>
      </c>
      <c r="AF135" s="80"/>
      <c r="AG135" s="80"/>
      <c r="AH135" s="93">
        <f>MAX(AA135:AG135)</f>
        <v>3</v>
      </c>
      <c r="AI135" s="89">
        <f>AH135*AI$5</f>
        <v>1.5</v>
      </c>
      <c r="AQ135" s="2"/>
    </row>
    <row r="136" spans="1:35" s="94" customFormat="1" ht="15.75" customHeight="1">
      <c r="A136" s="74">
        <f>A135+1</f>
        <v>130</v>
      </c>
      <c r="B136" s="97" t="s">
        <v>185</v>
      </c>
      <c r="C136" s="42" t="s">
        <v>42</v>
      </c>
      <c r="D136" s="76" t="s">
        <v>43</v>
      </c>
      <c r="E136" s="76" t="s">
        <v>44</v>
      </c>
      <c r="F136" s="77" t="str">
        <f>IF(G136&lt;1942,"L",IF(G136&lt;1947,"SM",IF(G136&lt;1957,"M",IF(G136&gt;2002,"J",""))))</f>
        <v>M</v>
      </c>
      <c r="G136" s="76">
        <v>1948</v>
      </c>
      <c r="H136" s="78">
        <f>IF(V136&lt;&gt;"",H$5-V136+1,"")</f>
      </c>
      <c r="I136" s="78"/>
      <c r="J136" s="79">
        <f>IF(W136&lt;&gt;"",(J$5-W136+1)*1.5,"")</f>
      </c>
      <c r="K136" s="87"/>
      <c r="L136" s="81">
        <f>Y136</f>
        <v>0</v>
      </c>
      <c r="M136" s="82">
        <f>Z136</f>
        <v>0</v>
      </c>
      <c r="N136" s="83">
        <f>AH136</f>
        <v>13</v>
      </c>
      <c r="O136" s="83">
        <f>AI136</f>
        <v>6.5</v>
      </c>
      <c r="P136" s="82">
        <f>SUM(H136:J136)</f>
        <v>0</v>
      </c>
      <c r="Q136" s="84">
        <f>SUM(H136:K136)+MAX(M136,O136)</f>
        <v>6.5</v>
      </c>
      <c r="R136" s="85">
        <f>Q136+MAX(T136,U136)</f>
        <v>6.5</v>
      </c>
      <c r="S136" s="84">
        <f>SUM($H136:$K136)+MAX(M136,O136)</f>
        <v>6.5</v>
      </c>
      <c r="T136" s="86">
        <f>IF(L136&gt;0,3,0)</f>
        <v>0</v>
      </c>
      <c r="U136" s="86">
        <f>IF(P136&gt;0,3,0)</f>
        <v>0</v>
      </c>
      <c r="V136" s="87"/>
      <c r="W136" s="87"/>
      <c r="X136" s="88">
        <v>0</v>
      </c>
      <c r="Y136" s="80"/>
      <c r="Z136" s="89"/>
      <c r="AA136" s="80">
        <v>13</v>
      </c>
      <c r="AB136" s="87"/>
      <c r="AC136" s="80"/>
      <c r="AD136" s="99"/>
      <c r="AE136" s="80"/>
      <c r="AF136" s="80"/>
      <c r="AG136" s="80"/>
      <c r="AH136" s="93">
        <f>MAX(AA136:AG136)</f>
        <v>13</v>
      </c>
      <c r="AI136" s="89">
        <f>AH136*AI$5</f>
        <v>6.5</v>
      </c>
    </row>
    <row r="137" spans="1:42" s="94" customFormat="1" ht="15.75" customHeight="1">
      <c r="A137" s="74">
        <f>A136+1</f>
        <v>131</v>
      </c>
      <c r="B137" s="97" t="s">
        <v>186</v>
      </c>
      <c r="C137" s="42" t="s">
        <v>42</v>
      </c>
      <c r="D137" s="76" t="s">
        <v>43</v>
      </c>
      <c r="E137" s="103" t="s">
        <v>44</v>
      </c>
      <c r="F137" s="77">
        <f>IF(G137&lt;1942,"L",IF(G137&lt;1947,"SM",IF(G137&lt;1957,"M",IF(G137&gt;2002,"J",""))))</f>
      </c>
      <c r="G137" s="103">
        <v>1967</v>
      </c>
      <c r="H137" s="78">
        <f>IF(V137&lt;&gt;"",H$5-V137+1,"")</f>
        <v>1</v>
      </c>
      <c r="I137" s="78"/>
      <c r="J137" s="79">
        <f>IF(W137&lt;&gt;"",(J$5-W137+1)*1.5,"")</f>
      </c>
      <c r="K137" s="87"/>
      <c r="L137" s="81">
        <f>Y137</f>
        <v>0</v>
      </c>
      <c r="M137" s="82">
        <f>Z137</f>
        <v>0</v>
      </c>
      <c r="N137" s="83">
        <f>AH137</f>
        <v>10</v>
      </c>
      <c r="O137" s="83">
        <f>AI137</f>
        <v>5</v>
      </c>
      <c r="P137" s="82">
        <f>SUM(H137:K137)</f>
        <v>1</v>
      </c>
      <c r="Q137" s="84">
        <f>SUM(H137:K137)+MAX(M137,O137)</f>
        <v>6</v>
      </c>
      <c r="R137" s="85">
        <f>Q137+MAX(T137,U137)</f>
        <v>9</v>
      </c>
      <c r="S137" s="84">
        <f>SUM($H137:$K137)+MAX(M137,O137)</f>
        <v>6</v>
      </c>
      <c r="T137" s="86">
        <f>IF(L137&gt;0,3,0)</f>
        <v>0</v>
      </c>
      <c r="U137" s="86">
        <f>IF(P137&gt;0,3,0)</f>
        <v>3</v>
      </c>
      <c r="V137" s="87">
        <v>70</v>
      </c>
      <c r="W137" s="87"/>
      <c r="X137" s="88">
        <v>0</v>
      </c>
      <c r="Y137" s="90"/>
      <c r="Z137" s="89"/>
      <c r="AA137" s="80">
        <v>10</v>
      </c>
      <c r="AB137" s="87"/>
      <c r="AC137" s="80"/>
      <c r="AD137" s="99"/>
      <c r="AE137" s="80"/>
      <c r="AF137" s="80"/>
      <c r="AG137" s="80"/>
      <c r="AH137" s="93">
        <f>MAX(AA137:AG137)</f>
        <v>10</v>
      </c>
      <c r="AI137" s="89">
        <f>AH137*AI$5</f>
        <v>5</v>
      </c>
      <c r="AN137" s="62"/>
      <c r="AO137" s="62"/>
      <c r="AP137" s="2"/>
    </row>
    <row r="138" spans="1:49" s="96" customFormat="1" ht="15.75" customHeight="1">
      <c r="A138" s="74">
        <f>A137+1</f>
        <v>132</v>
      </c>
      <c r="B138" s="75" t="s">
        <v>187</v>
      </c>
      <c r="C138" s="42" t="s">
        <v>70</v>
      </c>
      <c r="D138" s="76" t="s">
        <v>43</v>
      </c>
      <c r="E138" s="76" t="s">
        <v>44</v>
      </c>
      <c r="F138" s="77">
        <f>IF(G138&lt;1942,"L",IF(G138&lt;1947,"SM",IF(G138&lt;1957,"M",IF(G138&gt;2002,"J",""))))</f>
      </c>
      <c r="G138" s="76">
        <v>1957</v>
      </c>
      <c r="H138" s="78">
        <f>IF(V138&lt;&gt;"",H$5-V138+1,"")</f>
      </c>
      <c r="I138" s="78"/>
      <c r="J138" s="87">
        <f>IF(W138&lt;&gt;"",(J$5-W138+1)*1.5,"")</f>
      </c>
      <c r="K138" s="80"/>
      <c r="L138" s="81">
        <f>Y138</f>
        <v>12</v>
      </c>
      <c r="M138" s="82">
        <f>Z138</f>
        <v>6</v>
      </c>
      <c r="N138" s="83">
        <f>AH138</f>
        <v>0</v>
      </c>
      <c r="O138" s="83">
        <f>AI138</f>
        <v>0</v>
      </c>
      <c r="P138" s="82">
        <f>SUM(H138:J138)</f>
        <v>0</v>
      </c>
      <c r="Q138" s="84">
        <f>SUM(H138:K138)+MAX(M138,O138)</f>
        <v>6</v>
      </c>
      <c r="R138" s="85">
        <f>Q138+MAX(T138,U138)</f>
        <v>9</v>
      </c>
      <c r="S138" s="84">
        <f>SUM($H138:$K138)+MAX(M138,O138)</f>
        <v>6</v>
      </c>
      <c r="T138" s="86">
        <f>IF(L138&gt;0,3,0)</f>
        <v>3</v>
      </c>
      <c r="U138" s="86">
        <f>IF(P138&gt;0,3,0)</f>
        <v>0</v>
      </c>
      <c r="V138" s="87"/>
      <c r="W138" s="87"/>
      <c r="X138" s="88">
        <v>25</v>
      </c>
      <c r="Y138" s="90">
        <f>IF(X138&gt;0,X$5-X138+1,0)</f>
        <v>12</v>
      </c>
      <c r="Z138" s="89">
        <f>Y138*Z$5</f>
        <v>6</v>
      </c>
      <c r="AA138" s="80"/>
      <c r="AB138" s="80"/>
      <c r="AC138" s="80"/>
      <c r="AD138" s="80"/>
      <c r="AE138" s="80"/>
      <c r="AF138" s="80"/>
      <c r="AG138" s="80"/>
      <c r="AH138" s="93">
        <f>MAX(AA138:AG138)</f>
        <v>0</v>
      </c>
      <c r="AI138" s="89">
        <f>AH138*AI$5</f>
        <v>0</v>
      </c>
      <c r="AJ138" s="94"/>
      <c r="AK138" s="2"/>
      <c r="AL138" s="2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</row>
    <row r="139" spans="1:37" s="94" customFormat="1" ht="15.75" customHeight="1">
      <c r="A139" s="74">
        <f>A138+1</f>
        <v>133</v>
      </c>
      <c r="B139" s="97" t="s">
        <v>188</v>
      </c>
      <c r="C139" s="42" t="s">
        <v>189</v>
      </c>
      <c r="D139" s="76" t="s">
        <v>43</v>
      </c>
      <c r="E139" s="76" t="s">
        <v>44</v>
      </c>
      <c r="F139" s="77">
        <f>IF(G139&lt;1942,"L",IF(G139&lt;1947,"SM",IF(G139&lt;1957,"M",IF(G139&gt;2002,"J",""))))</f>
      </c>
      <c r="G139" s="76">
        <v>1990</v>
      </c>
      <c r="H139" s="78">
        <f>IF(V139&lt;&gt;"",H$5-V139+1,"")</f>
      </c>
      <c r="I139" s="78"/>
      <c r="J139" s="79">
        <f>IF(W139&lt;&gt;"",(J$5-W139+1)*1.5,"")</f>
      </c>
      <c r="K139" s="87"/>
      <c r="L139" s="81">
        <f>Y139</f>
        <v>0</v>
      </c>
      <c r="M139" s="82">
        <f>Z139</f>
        <v>0</v>
      </c>
      <c r="N139" s="124"/>
      <c r="O139" s="83">
        <f>AI139</f>
        <v>6</v>
      </c>
      <c r="P139" s="82">
        <f>SUM(H139:J139)</f>
        <v>0</v>
      </c>
      <c r="Q139" s="84">
        <f>SUM(H139:K139)+MAX(M139,O139)</f>
        <v>6</v>
      </c>
      <c r="R139" s="85">
        <f>Q139+MAX(T139,U139)</f>
        <v>6</v>
      </c>
      <c r="S139" s="84">
        <f>SUM($H139:$K139)+MAX(M139,O139)</f>
        <v>6</v>
      </c>
      <c r="T139" s="86">
        <f>IF(L139&gt;0,3,0)</f>
        <v>0</v>
      </c>
      <c r="U139" s="86">
        <f>IF(P139&gt;0,3,0)</f>
        <v>0</v>
      </c>
      <c r="V139" s="87"/>
      <c r="W139" s="87"/>
      <c r="X139" s="88">
        <v>0</v>
      </c>
      <c r="Y139" s="80"/>
      <c r="Z139" s="80"/>
      <c r="AA139" s="80"/>
      <c r="AB139" s="87"/>
      <c r="AC139" s="80"/>
      <c r="AD139" s="92"/>
      <c r="AE139" s="80"/>
      <c r="AF139" s="80"/>
      <c r="AG139" s="80">
        <v>12</v>
      </c>
      <c r="AH139" s="93">
        <f>MAX(AA139:AG139)</f>
        <v>12</v>
      </c>
      <c r="AI139" s="89">
        <f>AH139*AI$5</f>
        <v>6</v>
      </c>
      <c r="AK139" s="2"/>
    </row>
    <row r="140" spans="1:35" s="94" customFormat="1" ht="15.75" customHeight="1">
      <c r="A140" s="74">
        <f>A139+1</f>
        <v>134</v>
      </c>
      <c r="B140" s="97" t="s">
        <v>190</v>
      </c>
      <c r="C140" s="42" t="s">
        <v>8</v>
      </c>
      <c r="D140" s="76" t="s">
        <v>43</v>
      </c>
      <c r="E140" s="76" t="s">
        <v>44</v>
      </c>
      <c r="F140" s="77" t="str">
        <f>IF(G140&lt;1942,"L",IF(G140&lt;1947,"SM",IF(G140&lt;1957,"M",IF(G140&gt;2002,"J",""))))</f>
        <v>M</v>
      </c>
      <c r="G140" s="76">
        <v>1950</v>
      </c>
      <c r="H140" s="78">
        <f>IF(V140&lt;&gt;"",H$5-V140+1,"")</f>
      </c>
      <c r="I140" s="78"/>
      <c r="J140" s="79">
        <f>IF(W140&lt;&gt;"",(J$5-W140+1)*1.5,"")</f>
      </c>
      <c r="K140" s="87"/>
      <c r="L140" s="81">
        <f>Y140</f>
        <v>0</v>
      </c>
      <c r="M140" s="82">
        <f>Z140</f>
        <v>0</v>
      </c>
      <c r="N140" s="83">
        <f>AH140</f>
        <v>12</v>
      </c>
      <c r="O140" s="83">
        <f>AI140</f>
        <v>6</v>
      </c>
      <c r="P140" s="82">
        <f>SUM(H140:J140)</f>
        <v>0</v>
      </c>
      <c r="Q140" s="84">
        <f>SUM(H140:K140)+MAX(M140,O140)</f>
        <v>6</v>
      </c>
      <c r="R140" s="85">
        <f>Q140+MAX(T140,U140)</f>
        <v>6</v>
      </c>
      <c r="S140" s="84">
        <f>SUM($H140:$K140)+MAX(M140,O140)</f>
        <v>6</v>
      </c>
      <c r="T140" s="86">
        <f>IF(L140&gt;0,3,0)</f>
        <v>0</v>
      </c>
      <c r="U140" s="86">
        <f>IF(P140&gt;0,3,0)</f>
        <v>0</v>
      </c>
      <c r="V140" s="87"/>
      <c r="W140" s="87"/>
      <c r="X140" s="88">
        <v>0</v>
      </c>
      <c r="Y140" s="80"/>
      <c r="Z140" s="89"/>
      <c r="AA140" s="80"/>
      <c r="AB140" s="87"/>
      <c r="AC140" s="80"/>
      <c r="AD140" s="99"/>
      <c r="AE140" s="80">
        <v>12</v>
      </c>
      <c r="AF140" s="80"/>
      <c r="AG140" s="80"/>
      <c r="AH140" s="93">
        <f>MAX(AA140:AG140)</f>
        <v>12</v>
      </c>
      <c r="AI140" s="89">
        <f>AH140*AI$5</f>
        <v>6</v>
      </c>
    </row>
    <row r="141" spans="1:42" s="94" customFormat="1" ht="15.75" customHeight="1">
      <c r="A141" s="74">
        <f>A140+1</f>
        <v>135</v>
      </c>
      <c r="B141" s="97" t="s">
        <v>191</v>
      </c>
      <c r="C141" s="42" t="s">
        <v>70</v>
      </c>
      <c r="D141" s="76" t="s">
        <v>43</v>
      </c>
      <c r="E141" s="76" t="s">
        <v>44</v>
      </c>
      <c r="F141" s="77" t="str">
        <f>IF(G141&lt;1942,"L",IF(G141&lt;1947,"SM",IF(G141&lt;1957,"M",IF(G141&gt;2002,"J",""))))</f>
        <v>M</v>
      </c>
      <c r="G141" s="76">
        <v>1947</v>
      </c>
      <c r="H141" s="78">
        <f>IF(V141&lt;&gt;"",H$5-V141+1,"")</f>
      </c>
      <c r="I141" s="78"/>
      <c r="J141" s="79">
        <f>IF(W141&lt;&gt;"",(J$5-W141+1)*1.5,"")</f>
      </c>
      <c r="K141" s="87">
        <v>5</v>
      </c>
      <c r="L141" s="81">
        <f>Y141</f>
        <v>1</v>
      </c>
      <c r="M141" s="82">
        <f>Z141</f>
        <v>0.5</v>
      </c>
      <c r="N141" s="83">
        <f>AH141</f>
        <v>0</v>
      </c>
      <c r="O141" s="83">
        <f>AI141</f>
        <v>0</v>
      </c>
      <c r="P141" s="82">
        <f>SUM(H141:K141)</f>
        <v>5</v>
      </c>
      <c r="Q141" s="84">
        <f>SUM(H141:K141)+MAX(M141,O141)</f>
        <v>5.5</v>
      </c>
      <c r="R141" s="85">
        <f>Q141+MAX(T141,U141)</f>
        <v>8.5</v>
      </c>
      <c r="S141" s="84">
        <f>SUM($H141:$K141)+MAX(M141,O141)</f>
        <v>5.5</v>
      </c>
      <c r="T141" s="86">
        <f>IF(L141&gt;0,3,0)</f>
        <v>3</v>
      </c>
      <c r="U141" s="86">
        <f>IF(P141&gt;0,3,0)</f>
        <v>3</v>
      </c>
      <c r="V141" s="87"/>
      <c r="W141" s="87"/>
      <c r="X141" s="88">
        <v>36</v>
      </c>
      <c r="Y141" s="80">
        <f>IF(X141&gt;0,X$5-X141+1,0)</f>
        <v>1</v>
      </c>
      <c r="Z141" s="89">
        <f>Y141*Z$5</f>
        <v>0.5</v>
      </c>
      <c r="AA141" s="90"/>
      <c r="AB141" s="87"/>
      <c r="AC141" s="80"/>
      <c r="AD141" s="80"/>
      <c r="AE141" s="80"/>
      <c r="AF141" s="80"/>
      <c r="AG141" s="80"/>
      <c r="AH141" s="93">
        <f>MAX(AA141:AG141)</f>
        <v>0</v>
      </c>
      <c r="AI141" s="89">
        <f>AH141*AI$5</f>
        <v>0</v>
      </c>
      <c r="AP141" s="96"/>
    </row>
    <row r="142" spans="1:39" s="94" customFormat="1" ht="15.75" customHeight="1">
      <c r="A142" s="74">
        <f>A141+1</f>
        <v>136</v>
      </c>
      <c r="B142" s="75" t="s">
        <v>192</v>
      </c>
      <c r="C142" s="42" t="s">
        <v>42</v>
      </c>
      <c r="D142" s="76" t="s">
        <v>43</v>
      </c>
      <c r="E142" s="76" t="s">
        <v>44</v>
      </c>
      <c r="F142" s="77" t="str">
        <f>IF(G142&lt;1942,"L",IF(G142&lt;1947,"SM",IF(G142&lt;1957,"M",IF(G142&gt;2002,"J",""))))</f>
        <v>SM</v>
      </c>
      <c r="G142" s="76">
        <v>1944</v>
      </c>
      <c r="H142" s="78">
        <f>IF(V142&lt;&gt;"",H$5-V142+1,"")</f>
      </c>
      <c r="I142" s="78"/>
      <c r="J142" s="79">
        <f>IF(W142&lt;&gt;"",(J$5-W142+1)*1.5,"")</f>
      </c>
      <c r="K142" s="80"/>
      <c r="L142" s="81">
        <f>Y142</f>
        <v>0</v>
      </c>
      <c r="M142" s="82">
        <f>Z142</f>
        <v>0</v>
      </c>
      <c r="N142" s="83">
        <f>AH142</f>
        <v>11</v>
      </c>
      <c r="O142" s="83">
        <f>AI142</f>
        <v>5.5</v>
      </c>
      <c r="P142" s="82">
        <f>SUM(H142:J142)</f>
        <v>0</v>
      </c>
      <c r="Q142" s="84">
        <f>SUM(H142:K142)+MAX(M142,O142)</f>
        <v>5.5</v>
      </c>
      <c r="R142" s="85">
        <f>Q142+MAX(T142,U142)</f>
        <v>5.5</v>
      </c>
      <c r="S142" s="84">
        <f>SUM($H142:$K142)+MAX(M142,O142)</f>
        <v>5.5</v>
      </c>
      <c r="T142" s="86">
        <f>IF(L142&gt;0,3,0)</f>
        <v>0</v>
      </c>
      <c r="U142" s="86">
        <f>IF(P142&gt;0,3,0)</f>
        <v>0</v>
      </c>
      <c r="V142" s="87"/>
      <c r="W142" s="87"/>
      <c r="X142" s="88">
        <v>0</v>
      </c>
      <c r="Y142" s="80">
        <f>IF(X142&gt;0,X$5-X142+1,0)</f>
        <v>0</v>
      </c>
      <c r="Z142" s="89">
        <f>Y142*Z$5</f>
        <v>0</v>
      </c>
      <c r="AA142" s="80">
        <v>11</v>
      </c>
      <c r="AB142" s="80"/>
      <c r="AC142" s="80"/>
      <c r="AD142" s="92"/>
      <c r="AE142" s="80"/>
      <c r="AF142" s="80"/>
      <c r="AG142" s="80"/>
      <c r="AH142" s="93">
        <f>MAX(AA142:AG142)</f>
        <v>11</v>
      </c>
      <c r="AI142" s="89">
        <f>AH142*AI$5</f>
        <v>5.5</v>
      </c>
      <c r="AM142" s="2"/>
    </row>
    <row r="143" spans="1:49" s="94" customFormat="1" ht="15.75" customHeight="1">
      <c r="A143" s="74">
        <f>A142+1</f>
        <v>137</v>
      </c>
      <c r="B143" s="97" t="s">
        <v>193</v>
      </c>
      <c r="C143" s="42" t="s">
        <v>189</v>
      </c>
      <c r="D143" s="76" t="s">
        <v>43</v>
      </c>
      <c r="E143" s="76" t="s">
        <v>44</v>
      </c>
      <c r="F143" s="77">
        <f>IF(G143&lt;1942,"L",IF(G143&lt;1947,"SM",IF(G143&lt;1957,"M",IF(G143&gt;2002,"J",""))))</f>
      </c>
      <c r="G143" s="76">
        <v>1974</v>
      </c>
      <c r="H143" s="78">
        <f>IF(V143&lt;&gt;"",H$5-V143+1,"")</f>
      </c>
      <c r="I143" s="78"/>
      <c r="J143" s="79">
        <f>IF(W143&lt;&gt;"",(J$5-W143+1)*1.5,"")</f>
      </c>
      <c r="K143" s="87"/>
      <c r="L143" s="81">
        <f>Y143</f>
        <v>0</v>
      </c>
      <c r="M143" s="82">
        <f>Z143</f>
        <v>0</v>
      </c>
      <c r="N143" s="124"/>
      <c r="O143" s="83">
        <f>AI143</f>
        <v>5.5</v>
      </c>
      <c r="P143" s="82">
        <f>SUM(H143:J143)</f>
        <v>0</v>
      </c>
      <c r="Q143" s="84">
        <f>SUM(H143:K143)+MAX(M143,O143)</f>
        <v>5.5</v>
      </c>
      <c r="R143" s="85">
        <f>Q143+MAX(T143,U143)</f>
        <v>5.5</v>
      </c>
      <c r="S143" s="84">
        <f>SUM($H143:$K143)+MAX(M143,O143)</f>
        <v>5.5</v>
      </c>
      <c r="T143" s="86">
        <f>IF(L143&gt;0,3,0)</f>
        <v>0</v>
      </c>
      <c r="U143" s="86">
        <f>IF(P143&gt;0,3,0)</f>
        <v>0</v>
      </c>
      <c r="V143" s="87"/>
      <c r="W143" s="87"/>
      <c r="X143" s="88">
        <v>0</v>
      </c>
      <c r="Y143" s="80"/>
      <c r="Z143" s="80"/>
      <c r="AA143" s="80"/>
      <c r="AB143" s="87"/>
      <c r="AC143" s="80"/>
      <c r="AD143" s="92"/>
      <c r="AE143" s="80"/>
      <c r="AF143" s="80"/>
      <c r="AG143" s="80">
        <v>11</v>
      </c>
      <c r="AH143" s="93">
        <f>MAX(AA143:AG143)</f>
        <v>11</v>
      </c>
      <c r="AI143" s="89">
        <f>AH143*AI$5</f>
        <v>5.5</v>
      </c>
      <c r="AM143" s="2"/>
      <c r="AU143" s="2"/>
      <c r="AV143" s="2"/>
      <c r="AW143" s="2"/>
    </row>
    <row r="144" spans="1:39" s="94" customFormat="1" ht="15.75" customHeight="1">
      <c r="A144" s="74">
        <f>A143+1</f>
        <v>138</v>
      </c>
      <c r="B144" s="97" t="s">
        <v>194</v>
      </c>
      <c r="C144" s="42" t="s">
        <v>8</v>
      </c>
      <c r="D144" s="76" t="s">
        <v>43</v>
      </c>
      <c r="E144" s="76" t="s">
        <v>44</v>
      </c>
      <c r="F144" s="77" t="str">
        <f>IF(G144&lt;1942,"L",IF(G144&lt;1947,"SM",IF(G144&lt;1957,"M",IF(G144&gt;2002,"J",""))))</f>
        <v>M</v>
      </c>
      <c r="G144" s="76">
        <v>1948</v>
      </c>
      <c r="H144" s="78">
        <f>IF(V144&lt;&gt;"",H$5-V144+1,"")</f>
      </c>
      <c r="I144" s="78"/>
      <c r="J144" s="79">
        <f>IF(W144&lt;&gt;"",(J$5-W144+1)*1.5,"")</f>
      </c>
      <c r="K144" s="87"/>
      <c r="L144" s="81">
        <f>Y144</f>
        <v>0</v>
      </c>
      <c r="M144" s="82">
        <f>Z144</f>
        <v>0</v>
      </c>
      <c r="N144" s="83">
        <f>AH144</f>
        <v>11</v>
      </c>
      <c r="O144" s="83">
        <f>AI144</f>
        <v>5.5</v>
      </c>
      <c r="P144" s="82">
        <f>SUM(H144:J144)</f>
        <v>0</v>
      </c>
      <c r="Q144" s="84">
        <f>SUM(H144:K144)+MAX(M144,O144)</f>
        <v>5.5</v>
      </c>
      <c r="R144" s="85">
        <f>Q144+MAX(T144,U144)</f>
        <v>5.5</v>
      </c>
      <c r="S144" s="84">
        <f>SUM($H144:$K144)+MAX(M144,O144)</f>
        <v>5.5</v>
      </c>
      <c r="T144" s="86">
        <f>IF(L144&gt;0,3,0)</f>
        <v>0</v>
      </c>
      <c r="U144" s="86">
        <f>IF(P144&gt;0,3,0)</f>
        <v>0</v>
      </c>
      <c r="V144" s="87"/>
      <c r="W144" s="87"/>
      <c r="X144" s="88">
        <v>0</v>
      </c>
      <c r="Y144" s="90"/>
      <c r="Z144" s="89"/>
      <c r="AA144" s="80"/>
      <c r="AB144" s="87"/>
      <c r="AC144" s="110"/>
      <c r="AD144" s="99"/>
      <c r="AE144" s="80">
        <v>11</v>
      </c>
      <c r="AF144" s="80"/>
      <c r="AG144" s="80"/>
      <c r="AH144" s="93">
        <f>MAX(AA144:AG144)</f>
        <v>11</v>
      </c>
      <c r="AI144" s="89">
        <f>AH144*AI$5</f>
        <v>5.5</v>
      </c>
      <c r="AM144" s="95"/>
    </row>
    <row r="145" spans="1:36" s="94" customFormat="1" ht="15.75" customHeight="1">
      <c r="A145" s="74">
        <f>A144+1</f>
        <v>139</v>
      </c>
      <c r="B145" s="97" t="s">
        <v>195</v>
      </c>
      <c r="C145" s="42" t="s">
        <v>189</v>
      </c>
      <c r="D145" s="76" t="s">
        <v>43</v>
      </c>
      <c r="E145" s="76" t="s">
        <v>44</v>
      </c>
      <c r="F145" s="77">
        <f>IF(G145&lt;1942,"L",IF(G145&lt;1947,"SM",IF(G145&lt;1957,"M",IF(G145&gt;2002,"J",""))))</f>
      </c>
      <c r="G145" s="76">
        <v>1957</v>
      </c>
      <c r="H145" s="78">
        <f>IF(V145&lt;&gt;"",H$5-V145+1,"")</f>
      </c>
      <c r="I145" s="78"/>
      <c r="J145" s="79">
        <f>IF(W145&lt;&gt;"",(J$5-W145+1)*1.5,"")</f>
      </c>
      <c r="K145" s="87"/>
      <c r="L145" s="81">
        <f>Y145</f>
        <v>0</v>
      </c>
      <c r="M145" s="82">
        <f>Z145</f>
        <v>0</v>
      </c>
      <c r="N145" s="124"/>
      <c r="O145" s="83">
        <f>AI145</f>
        <v>5</v>
      </c>
      <c r="P145" s="82">
        <f>SUM(H145:J145)</f>
        <v>0</v>
      </c>
      <c r="Q145" s="84">
        <f>SUM(H145:K145)+MAX(M145,O145)</f>
        <v>5</v>
      </c>
      <c r="R145" s="85">
        <f>Q145+MAX(T145,U145)</f>
        <v>5</v>
      </c>
      <c r="S145" s="84">
        <f>SUM($H145:$K145)+MAX(M145,O145)</f>
        <v>5</v>
      </c>
      <c r="T145" s="86">
        <f>IF(L145&gt;0,3,0)</f>
        <v>0</v>
      </c>
      <c r="U145" s="86">
        <f>IF(P145&gt;0,3,0)</f>
        <v>0</v>
      </c>
      <c r="V145" s="87"/>
      <c r="W145" s="87"/>
      <c r="X145" s="88">
        <v>0</v>
      </c>
      <c r="Y145" s="80"/>
      <c r="Z145" s="80"/>
      <c r="AA145" s="80"/>
      <c r="AB145" s="87"/>
      <c r="AC145" s="80"/>
      <c r="AD145" s="92"/>
      <c r="AE145" s="80"/>
      <c r="AF145" s="80"/>
      <c r="AG145" s="80">
        <v>10</v>
      </c>
      <c r="AH145" s="93">
        <f>MAX(AA145:AG145)</f>
        <v>10</v>
      </c>
      <c r="AI145" s="89">
        <f>AH145*AI$5</f>
        <v>5</v>
      </c>
      <c r="AJ145" s="62"/>
    </row>
    <row r="146" spans="1:46" s="94" customFormat="1" ht="15.75" customHeight="1">
      <c r="A146" s="74">
        <f>A145+1</f>
        <v>140</v>
      </c>
      <c r="B146" s="97" t="s">
        <v>196</v>
      </c>
      <c r="C146" s="42" t="s">
        <v>8</v>
      </c>
      <c r="D146" s="76" t="s">
        <v>43</v>
      </c>
      <c r="E146" s="76" t="s">
        <v>44</v>
      </c>
      <c r="F146" s="77" t="str">
        <f>IF(G146&lt;1942,"L",IF(G146&lt;1947,"SM",IF(G146&lt;1957,"M",IF(G146&gt;2002,"J",""))))</f>
        <v>SM</v>
      </c>
      <c r="G146" s="76">
        <v>1946</v>
      </c>
      <c r="H146" s="78">
        <f>IF(V146&lt;&gt;"",H$5-V146+1,"")</f>
      </c>
      <c r="I146" s="78">
        <v>4</v>
      </c>
      <c r="J146" s="79">
        <f>IF(W146&lt;&gt;"",(J$5-W146+1)*1.5,"")</f>
      </c>
      <c r="K146" s="87"/>
      <c r="L146" s="81">
        <f>Y146</f>
        <v>0</v>
      </c>
      <c r="M146" s="82">
        <f>Z146</f>
        <v>0</v>
      </c>
      <c r="N146" s="83">
        <f>AH146</f>
        <v>1</v>
      </c>
      <c r="O146" s="83">
        <f>AI146</f>
        <v>0.5</v>
      </c>
      <c r="P146" s="82">
        <f>SUM(H146:K146)</f>
        <v>4</v>
      </c>
      <c r="Q146" s="84">
        <f>SUM(H146:K146)+MAX(M146,O146)</f>
        <v>4.5</v>
      </c>
      <c r="R146" s="85">
        <f>Q146+MAX(T146,U146)</f>
        <v>7.5</v>
      </c>
      <c r="S146" s="84">
        <f>SUM($H146:$K146)+MAX(M146,O146)</f>
        <v>4.5</v>
      </c>
      <c r="T146" s="86">
        <f>IF(L146&gt;0,3,0)</f>
        <v>0</v>
      </c>
      <c r="U146" s="86">
        <f>IF(P146&gt;0,3,0)</f>
        <v>3</v>
      </c>
      <c r="V146" s="87"/>
      <c r="W146" s="87"/>
      <c r="X146" s="88">
        <v>0</v>
      </c>
      <c r="Y146" s="80">
        <f>IF(X146&gt;0,X$5-X146+1,0)</f>
        <v>0</v>
      </c>
      <c r="Z146" s="89">
        <f>Y146*Z$5</f>
        <v>0</v>
      </c>
      <c r="AA146" s="80"/>
      <c r="AB146" s="87"/>
      <c r="AC146" s="80"/>
      <c r="AD146" s="92"/>
      <c r="AE146" s="80">
        <v>1</v>
      </c>
      <c r="AF146" s="80"/>
      <c r="AG146" s="80"/>
      <c r="AH146" s="93">
        <f>MAX(AA146:AG146)</f>
        <v>1</v>
      </c>
      <c r="AI146" s="89">
        <f>AH146*AI$5</f>
        <v>0.5</v>
      </c>
      <c r="AL146" s="96"/>
      <c r="AN146" s="96"/>
      <c r="AO146" s="96"/>
      <c r="AT146" s="2"/>
    </row>
    <row r="147" spans="1:41" s="94" customFormat="1" ht="15.75" customHeight="1">
      <c r="A147" s="74">
        <f>A146+1</f>
        <v>141</v>
      </c>
      <c r="B147" s="97" t="s">
        <v>197</v>
      </c>
      <c r="C147" s="42" t="s">
        <v>70</v>
      </c>
      <c r="D147" s="76" t="s">
        <v>43</v>
      </c>
      <c r="E147" s="76" t="s">
        <v>44</v>
      </c>
      <c r="F147" s="77" t="str">
        <f>IF(G147&lt;1942,"L",IF(G147&lt;1947,"SM",IF(G147&lt;1957,"M",IF(G147&gt;2002,"J",""))))</f>
        <v>M</v>
      </c>
      <c r="G147" s="76">
        <v>1953</v>
      </c>
      <c r="H147" s="78">
        <f>IF(V147&lt;&gt;"",H$5-V147+1,"")</f>
      </c>
      <c r="I147" s="78"/>
      <c r="J147" s="79">
        <f>IF(W147&lt;&gt;"",(J$5-W147+1)*1.5,"")</f>
      </c>
      <c r="K147" s="87"/>
      <c r="L147" s="81">
        <f>Y147</f>
        <v>9</v>
      </c>
      <c r="M147" s="82">
        <f>Z147</f>
        <v>4.5</v>
      </c>
      <c r="N147" s="83">
        <f>AH147</f>
        <v>0</v>
      </c>
      <c r="O147" s="83">
        <f>AI147</f>
        <v>0</v>
      </c>
      <c r="P147" s="82">
        <f>SUM(H147:K147)</f>
        <v>0</v>
      </c>
      <c r="Q147" s="84">
        <f>SUM(H147:K147)+MAX(M147,O147)</f>
        <v>4.5</v>
      </c>
      <c r="R147" s="85">
        <f>Q147+MAX(T147,U147)</f>
        <v>7.5</v>
      </c>
      <c r="S147" s="84">
        <f>SUM($H147:$K147)+MAX(M147,O147)</f>
        <v>4.5</v>
      </c>
      <c r="T147" s="86">
        <f>IF(L147&gt;0,3,0)</f>
        <v>3</v>
      </c>
      <c r="U147" s="86">
        <f>IF(P147&gt;0,3,0)</f>
        <v>0</v>
      </c>
      <c r="V147" s="87"/>
      <c r="W147" s="87"/>
      <c r="X147" s="88">
        <v>28</v>
      </c>
      <c r="Y147" s="80">
        <f>IF(X147&gt;0,X$5-X147+1,0)</f>
        <v>9</v>
      </c>
      <c r="Z147" s="89">
        <f>Y147*Z$5</f>
        <v>4.5</v>
      </c>
      <c r="AA147" s="90"/>
      <c r="AB147" s="87"/>
      <c r="AC147" s="80"/>
      <c r="AD147" s="99"/>
      <c r="AE147" s="80"/>
      <c r="AF147" s="80"/>
      <c r="AG147" s="80"/>
      <c r="AH147" s="93">
        <f>MAX(AA147:AG147)</f>
        <v>0</v>
      </c>
      <c r="AI147" s="89">
        <f>AH147*AI$5</f>
        <v>0</v>
      </c>
      <c r="AM147" s="96"/>
      <c r="AN147" s="2"/>
      <c r="AO147" s="2"/>
    </row>
    <row r="148" spans="1:43" s="94" customFormat="1" ht="15.75" customHeight="1">
      <c r="A148" s="74">
        <f>A147+1</f>
        <v>142</v>
      </c>
      <c r="B148" s="97" t="s">
        <v>198</v>
      </c>
      <c r="C148" s="42" t="s">
        <v>58</v>
      </c>
      <c r="D148" s="76" t="s">
        <v>43</v>
      </c>
      <c r="E148" s="76" t="s">
        <v>44</v>
      </c>
      <c r="F148" s="77" t="str">
        <f>IF(G148&lt;1942,"L",IF(G148&lt;1947,"SM",IF(G148&lt;1957,"M",IF(G148&gt;2002,"J",""))))</f>
        <v>SM</v>
      </c>
      <c r="G148" s="76">
        <v>1946</v>
      </c>
      <c r="H148" s="78">
        <f>IF(V148&lt;&gt;"",H$5-V148+1,"")</f>
      </c>
      <c r="I148" s="78"/>
      <c r="J148" s="79">
        <f>IF(W148&lt;&gt;"",(J$5-W148+1)*1.5,"")</f>
      </c>
      <c r="K148" s="87"/>
      <c r="L148" s="81">
        <f>Y148</f>
        <v>5</v>
      </c>
      <c r="M148" s="82">
        <f>Z148</f>
        <v>2.5</v>
      </c>
      <c r="N148" s="83">
        <f>AH148</f>
        <v>9</v>
      </c>
      <c r="O148" s="83">
        <f>AI148</f>
        <v>4.5</v>
      </c>
      <c r="P148" s="82">
        <f>SUM(H148:K148)</f>
        <v>0</v>
      </c>
      <c r="Q148" s="84">
        <f>SUM(H148:K148)+MAX(M148,O148)</f>
        <v>4.5</v>
      </c>
      <c r="R148" s="85">
        <f>Q148+MAX(T148,U148)</f>
        <v>7.5</v>
      </c>
      <c r="S148" s="84">
        <f>SUM($H148:$K148)+MAX(M148,O148)</f>
        <v>4.5</v>
      </c>
      <c r="T148" s="86">
        <f>IF(L148&gt;0,3,0)</f>
        <v>3</v>
      </c>
      <c r="U148" s="86">
        <f>IF(P148&gt;0,3,0)</f>
        <v>0</v>
      </c>
      <c r="V148" s="87"/>
      <c r="W148" s="87"/>
      <c r="X148" s="88">
        <v>32</v>
      </c>
      <c r="Y148" s="90">
        <f>IF(X148&gt;0,X$5-X148+1,0)</f>
        <v>5</v>
      </c>
      <c r="Z148" s="89">
        <f>Y148*Z$5</f>
        <v>2.5</v>
      </c>
      <c r="AA148" s="80"/>
      <c r="AB148" s="87">
        <v>9</v>
      </c>
      <c r="AC148" s="80"/>
      <c r="AD148" s="99"/>
      <c r="AE148" s="80"/>
      <c r="AF148" s="80"/>
      <c r="AG148" s="80"/>
      <c r="AH148" s="93">
        <f>MAX(AA148:AG148)</f>
        <v>9</v>
      </c>
      <c r="AI148" s="89">
        <f>AH148*AI$5</f>
        <v>4.5</v>
      </c>
      <c r="AL148" s="2"/>
      <c r="AQ148" s="2"/>
    </row>
    <row r="149" spans="1:49" s="94" customFormat="1" ht="15.75" customHeight="1">
      <c r="A149" s="74">
        <f>A148+1</f>
        <v>143</v>
      </c>
      <c r="B149" s="121" t="s">
        <v>199</v>
      </c>
      <c r="C149" s="42" t="s">
        <v>46</v>
      </c>
      <c r="D149" s="76" t="s">
        <v>43</v>
      </c>
      <c r="E149" s="76" t="s">
        <v>44</v>
      </c>
      <c r="F149" s="77">
        <f>IF(G149&lt;1942,"L",IF(G149&lt;1947,"SM",IF(G149&lt;1957,"M",IF(G149&gt;2002,"J",""))))</f>
      </c>
      <c r="G149" s="103">
        <v>1957</v>
      </c>
      <c r="H149" s="78">
        <f>IF(V149&lt;&gt;"",H$5-V149+1,"")</f>
      </c>
      <c r="I149" s="78"/>
      <c r="J149" s="79">
        <f>IF(W149&lt;&gt;"",(J$5-W149+1)*1.5,"")</f>
      </c>
      <c r="K149" s="104">
        <v>4</v>
      </c>
      <c r="L149" s="81">
        <f>Y149</f>
        <v>0</v>
      </c>
      <c r="M149" s="82">
        <f>Z149</f>
        <v>0</v>
      </c>
      <c r="N149" s="83">
        <f>AH149</f>
        <v>0</v>
      </c>
      <c r="O149" s="83">
        <f>AI149</f>
        <v>0</v>
      </c>
      <c r="P149" s="82">
        <f>SUM(H149:K149)</f>
        <v>4</v>
      </c>
      <c r="Q149" s="84">
        <f>SUM(H149:K149)+MAX(M149,O149)</f>
        <v>4</v>
      </c>
      <c r="R149" s="85">
        <f>Q149+MAX(T149,U149)</f>
        <v>7</v>
      </c>
      <c r="S149" s="84">
        <f>SUM($H149:$K149)+MAX(M149,O149)</f>
        <v>4</v>
      </c>
      <c r="T149" s="86">
        <f>IF(L149&gt;0,3,0)</f>
        <v>0</v>
      </c>
      <c r="U149" s="86">
        <f>IF(P149&gt;0,3,0)</f>
        <v>3</v>
      </c>
      <c r="V149" s="87"/>
      <c r="W149" s="87"/>
      <c r="X149" s="88">
        <v>0</v>
      </c>
      <c r="Y149" s="80"/>
      <c r="Z149" s="89"/>
      <c r="AA149" s="80"/>
      <c r="AB149" s="87"/>
      <c r="AC149" s="80"/>
      <c r="AD149" s="99"/>
      <c r="AE149" s="80"/>
      <c r="AF149" s="80"/>
      <c r="AG149" s="80"/>
      <c r="AH149" s="93">
        <f>MAX(AA149:AG149)</f>
        <v>0</v>
      </c>
      <c r="AI149" s="89">
        <f>AH149*AI$5</f>
        <v>0</v>
      </c>
      <c r="AU149" s="2"/>
      <c r="AV149" s="2"/>
      <c r="AW149" s="2"/>
    </row>
    <row r="150" spans="1:49" s="94" customFormat="1" ht="15.75" customHeight="1">
      <c r="A150" s="74">
        <f>A149+1</f>
        <v>144</v>
      </c>
      <c r="B150" s="97" t="s">
        <v>200</v>
      </c>
      <c r="C150" s="42" t="s">
        <v>189</v>
      </c>
      <c r="D150" s="76" t="s">
        <v>43</v>
      </c>
      <c r="E150" s="76" t="s">
        <v>44</v>
      </c>
      <c r="F150" s="77">
        <f>IF(G150&lt;1942,"L",IF(G150&lt;1947,"SM",IF(G150&lt;1957,"M",IF(G150&gt;2002,"J",""))))</f>
      </c>
      <c r="G150" s="76">
        <v>1974</v>
      </c>
      <c r="H150" s="78">
        <f>IF(V150&lt;&gt;"",H$5-V150+1,"")</f>
      </c>
      <c r="I150" s="78"/>
      <c r="J150" s="79">
        <f>IF(W150&lt;&gt;"",(J$5-W150+1)*1.5,"")</f>
      </c>
      <c r="K150" s="87"/>
      <c r="L150" s="81">
        <f>Y150</f>
        <v>0</v>
      </c>
      <c r="M150" s="82">
        <f>Z150</f>
        <v>0</v>
      </c>
      <c r="N150" s="124"/>
      <c r="O150" s="83">
        <f>AI150</f>
        <v>4</v>
      </c>
      <c r="P150" s="82">
        <f>SUM(H150:J150)</f>
        <v>0</v>
      </c>
      <c r="Q150" s="84">
        <f>SUM(H150:K150)+MAX(M150,O150)</f>
        <v>4</v>
      </c>
      <c r="R150" s="85">
        <f>Q150+MAX(T150,U150)</f>
        <v>4</v>
      </c>
      <c r="S150" s="84">
        <f>SUM($H150:$K150)+MAX(M150,O150)</f>
        <v>4</v>
      </c>
      <c r="T150" s="86">
        <f>IF(L150&gt;0,3,0)</f>
        <v>0</v>
      </c>
      <c r="U150" s="86">
        <f>IF(P150&gt;0,3,0)</f>
        <v>0</v>
      </c>
      <c r="V150" s="87"/>
      <c r="W150" s="87"/>
      <c r="X150" s="88">
        <v>0</v>
      </c>
      <c r="Y150" s="80"/>
      <c r="Z150" s="80"/>
      <c r="AA150" s="80"/>
      <c r="AB150" s="87"/>
      <c r="AC150" s="80"/>
      <c r="AD150" s="92"/>
      <c r="AE150" s="80"/>
      <c r="AF150" s="80"/>
      <c r="AG150" s="80">
        <v>8</v>
      </c>
      <c r="AH150" s="93">
        <f>MAX(AA150:AG150)</f>
        <v>8</v>
      </c>
      <c r="AI150" s="89">
        <f>AH150*AI$5</f>
        <v>4</v>
      </c>
      <c r="AN150" s="96"/>
      <c r="AO150" s="96"/>
      <c r="AR150" s="2"/>
      <c r="AS150" s="2"/>
      <c r="AU150" s="2"/>
      <c r="AV150" s="2"/>
      <c r="AW150" s="2"/>
    </row>
    <row r="151" spans="1:46" s="94" customFormat="1" ht="15.75" customHeight="1">
      <c r="A151" s="74">
        <f>A150+1</f>
        <v>145</v>
      </c>
      <c r="B151" s="97" t="s">
        <v>201</v>
      </c>
      <c r="C151" s="42" t="s">
        <v>42</v>
      </c>
      <c r="D151" s="76" t="s">
        <v>43</v>
      </c>
      <c r="E151" s="76" t="s">
        <v>44</v>
      </c>
      <c r="F151" s="77">
        <f>IF(G151&lt;1942,"L",IF(G151&lt;1947,"SM",IF(G151&lt;1957,"M",IF(G151&gt;2002,"J",""))))</f>
      </c>
      <c r="G151" s="76">
        <v>1965</v>
      </c>
      <c r="H151" s="78">
        <f>IF(V151&lt;&gt;"",H$5-V151+1,"")</f>
      </c>
      <c r="I151" s="78"/>
      <c r="J151" s="79">
        <f>IF(W151&lt;&gt;"",(J$5-W151+1)*1.5,"")</f>
      </c>
      <c r="K151" s="87"/>
      <c r="L151" s="81">
        <f>Y151</f>
        <v>0</v>
      </c>
      <c r="M151" s="82">
        <f>Z151</f>
        <v>0</v>
      </c>
      <c r="N151" s="83">
        <f>AH151</f>
        <v>8</v>
      </c>
      <c r="O151" s="83">
        <f>AI151</f>
        <v>4</v>
      </c>
      <c r="P151" s="82">
        <f>SUM(H151:J151)</f>
        <v>0</v>
      </c>
      <c r="Q151" s="84">
        <f>SUM(H151:K151)+MAX(M151,O151)</f>
        <v>4</v>
      </c>
      <c r="R151" s="85">
        <f>Q151+MAX(T151,U151)</f>
        <v>4</v>
      </c>
      <c r="S151" s="84">
        <f>SUM($H151:$K151)+MAX(M151,O151)</f>
        <v>4</v>
      </c>
      <c r="T151" s="86">
        <f>IF(L151&gt;0,3,0)</f>
        <v>0</v>
      </c>
      <c r="U151" s="86">
        <f>IF(P151&gt;0,3,0)</f>
        <v>0</v>
      </c>
      <c r="V151" s="87"/>
      <c r="W151" s="87"/>
      <c r="X151" s="88">
        <v>0</v>
      </c>
      <c r="Y151" s="80"/>
      <c r="Z151" s="89"/>
      <c r="AA151" s="80">
        <v>8</v>
      </c>
      <c r="AB151" s="87"/>
      <c r="AC151" s="80"/>
      <c r="AD151" s="99"/>
      <c r="AE151" s="80"/>
      <c r="AF151" s="80"/>
      <c r="AG151" s="80"/>
      <c r="AH151" s="93">
        <f>MAX(AA151:AG151)</f>
        <v>8</v>
      </c>
      <c r="AI151" s="89">
        <f>AH151*AI$5</f>
        <v>4</v>
      </c>
      <c r="AK151" s="96"/>
      <c r="AN151" s="96"/>
      <c r="AO151" s="96"/>
      <c r="AT151" s="2"/>
    </row>
    <row r="152" spans="1:42" s="94" customFormat="1" ht="15.75" customHeight="1">
      <c r="A152" s="74">
        <f>A151+1</f>
        <v>146</v>
      </c>
      <c r="B152" s="97" t="s">
        <v>202</v>
      </c>
      <c r="C152" s="42" t="s">
        <v>46</v>
      </c>
      <c r="D152" s="76" t="s">
        <v>43</v>
      </c>
      <c r="E152" s="76" t="s">
        <v>44</v>
      </c>
      <c r="F152" s="77">
        <f>IF(G152&lt;1942,"L",IF(G152&lt;1947,"SM",IF(G152&lt;1957,"M",IF(G152&gt;2002,"J",""))))</f>
      </c>
      <c r="G152" s="103">
        <v>1961</v>
      </c>
      <c r="H152" s="78">
        <f>IF(V152&lt;&gt;"",H$5-V152+1,"")</f>
      </c>
      <c r="I152" s="78"/>
      <c r="J152" s="79">
        <f>IF(W152&lt;&gt;"",(J$5-W152+1)*1.5,"")</f>
      </c>
      <c r="K152" s="104"/>
      <c r="L152" s="81">
        <f>Y152</f>
        <v>7</v>
      </c>
      <c r="M152" s="82">
        <f>Z152</f>
        <v>3.5</v>
      </c>
      <c r="N152" s="83">
        <f>AH152</f>
        <v>0</v>
      </c>
      <c r="O152" s="83">
        <f>AI152</f>
        <v>0</v>
      </c>
      <c r="P152" s="82">
        <f>SUM(H152:J152)</f>
        <v>0</v>
      </c>
      <c r="Q152" s="84">
        <f>SUM(H152:K152)+MAX(M152,O152)</f>
        <v>3.5</v>
      </c>
      <c r="R152" s="85">
        <f>Q152+MAX(T152,U152)</f>
        <v>6.5</v>
      </c>
      <c r="S152" s="84">
        <f>SUM($H152:$K152)+MAX(M152,O152)</f>
        <v>3.5</v>
      </c>
      <c r="T152" s="86">
        <f>IF(L152&gt;0,3,0)</f>
        <v>3</v>
      </c>
      <c r="U152" s="86">
        <f>IF(P152&gt;0,3,0)</f>
        <v>0</v>
      </c>
      <c r="V152" s="87"/>
      <c r="W152" s="87"/>
      <c r="X152" s="88">
        <v>30</v>
      </c>
      <c r="Y152" s="80">
        <f>IF(X152&gt;0,X$5-X152+1,0)</f>
        <v>7</v>
      </c>
      <c r="Z152" s="89">
        <f>Y152*Z$5</f>
        <v>3.5</v>
      </c>
      <c r="AA152" s="80"/>
      <c r="AB152" s="87"/>
      <c r="AC152" s="80"/>
      <c r="AD152" s="99"/>
      <c r="AE152" s="80"/>
      <c r="AF152" s="80"/>
      <c r="AG152" s="80"/>
      <c r="AH152" s="93">
        <f>MAX(AA152:AG152)</f>
        <v>0</v>
      </c>
      <c r="AI152" s="89">
        <f>AH152*AI$5</f>
        <v>0</v>
      </c>
      <c r="AN152" s="96"/>
      <c r="AO152" s="96"/>
      <c r="AP152" s="96"/>
    </row>
    <row r="153" spans="1:43" s="94" customFormat="1" ht="15.75" customHeight="1">
      <c r="A153" s="74">
        <f>A152+1</f>
        <v>147</v>
      </c>
      <c r="B153" s="97" t="s">
        <v>203</v>
      </c>
      <c r="C153" s="42" t="s">
        <v>189</v>
      </c>
      <c r="D153" s="76" t="s">
        <v>43</v>
      </c>
      <c r="E153" s="76" t="s">
        <v>44</v>
      </c>
      <c r="F153" s="77">
        <f>IF(G153&lt;1942,"L",IF(G153&lt;1947,"SM",IF(G153&lt;1957,"M",IF(G153&gt;2002,"J",""))))</f>
      </c>
      <c r="G153" s="76">
        <v>1965</v>
      </c>
      <c r="H153" s="78">
        <f>IF(V153&lt;&gt;"",H$5-V153+1,"")</f>
      </c>
      <c r="I153" s="78"/>
      <c r="J153" s="79">
        <f>IF(W153&lt;&gt;"",(J$5-W153+1)*1.5,"")</f>
      </c>
      <c r="K153" s="87"/>
      <c r="L153" s="81">
        <f>Y153</f>
        <v>0</v>
      </c>
      <c r="M153" s="82">
        <f>Z153</f>
        <v>0</v>
      </c>
      <c r="N153" s="124"/>
      <c r="O153" s="83">
        <f>AI153</f>
        <v>3.5</v>
      </c>
      <c r="P153" s="82">
        <f>SUM(H153:J153)</f>
        <v>0</v>
      </c>
      <c r="Q153" s="84">
        <f>SUM(H153:K153)+MAX(M153,O153)</f>
        <v>3.5</v>
      </c>
      <c r="R153" s="85">
        <f>Q153+MAX(T153,U153)</f>
        <v>3.5</v>
      </c>
      <c r="S153" s="84">
        <f>SUM($H153:$K153)+MAX(M153,O153)</f>
        <v>3.5</v>
      </c>
      <c r="T153" s="86">
        <f>IF(L153&gt;0,3,0)</f>
        <v>0</v>
      </c>
      <c r="U153" s="86">
        <f>IF(P153&gt;0,3,0)</f>
        <v>0</v>
      </c>
      <c r="V153" s="87"/>
      <c r="W153" s="87"/>
      <c r="X153" s="88">
        <v>0</v>
      </c>
      <c r="Y153" s="80"/>
      <c r="Z153" s="80"/>
      <c r="AA153" s="80"/>
      <c r="AB153" s="87"/>
      <c r="AC153" s="80"/>
      <c r="AD153" s="92"/>
      <c r="AE153" s="80"/>
      <c r="AF153" s="80"/>
      <c r="AG153" s="80">
        <v>7</v>
      </c>
      <c r="AH153" s="93">
        <f>MAX(AA153:AG153)</f>
        <v>7</v>
      </c>
      <c r="AI153" s="89">
        <f>AH153*AI$5</f>
        <v>3.5</v>
      </c>
      <c r="AQ153" s="2"/>
    </row>
    <row r="154" spans="1:36" s="94" customFormat="1" ht="15.75" customHeight="1">
      <c r="A154" s="74">
        <f>A153+1</f>
        <v>148</v>
      </c>
      <c r="B154" s="75" t="s">
        <v>204</v>
      </c>
      <c r="C154" s="42" t="s">
        <v>46</v>
      </c>
      <c r="D154" s="76" t="s">
        <v>43</v>
      </c>
      <c r="E154" s="103" t="s">
        <v>44</v>
      </c>
      <c r="F154" s="77">
        <f>IF(G154&lt;1942,"L",IF(G154&lt;1947,"SM",IF(G154&lt;1957,"M",IF(G154&gt;2002,"J",""))))</f>
      </c>
      <c r="G154" s="103">
        <v>1962</v>
      </c>
      <c r="H154" s="78">
        <f>IF(V154&lt;&gt;"",H$5-V154+1,"")</f>
      </c>
      <c r="I154" s="78"/>
      <c r="J154" s="79">
        <f>IF(W154&lt;&gt;"",(J$5-W154+1)*1.5,"")</f>
      </c>
      <c r="K154" s="104">
        <v>1</v>
      </c>
      <c r="L154" s="81">
        <f>Y154</f>
        <v>4</v>
      </c>
      <c r="M154" s="82">
        <f>Z154</f>
        <v>2</v>
      </c>
      <c r="N154" s="83">
        <f>AH154</f>
        <v>0</v>
      </c>
      <c r="O154" s="83">
        <f>AI154</f>
        <v>0</v>
      </c>
      <c r="P154" s="82">
        <f>SUM(H154:K154)</f>
        <v>1</v>
      </c>
      <c r="Q154" s="84">
        <f>SUM(H154:K154)+MAX(M154,O154)</f>
        <v>3</v>
      </c>
      <c r="R154" s="85">
        <f>Q154+MAX(T154,U154)</f>
        <v>6</v>
      </c>
      <c r="S154" s="84">
        <f>SUM($H154:$K154)+MAX(M154,O154)</f>
        <v>3</v>
      </c>
      <c r="T154" s="86">
        <f>IF(L154&gt;0,3,0)</f>
        <v>3</v>
      </c>
      <c r="U154" s="86">
        <f>IF(P154&gt;0,3,0)</f>
        <v>3</v>
      </c>
      <c r="V154" s="87"/>
      <c r="W154" s="87"/>
      <c r="X154" s="88">
        <v>33</v>
      </c>
      <c r="Y154" s="80">
        <f>IF(X154&gt;0,X$5-X154+1,0)</f>
        <v>4</v>
      </c>
      <c r="Z154" s="89">
        <f>Y154*Z$5</f>
        <v>2</v>
      </c>
      <c r="AA154" s="110"/>
      <c r="AB154" s="104"/>
      <c r="AC154" s="110"/>
      <c r="AD154" s="99"/>
      <c r="AE154" s="110"/>
      <c r="AF154" s="80"/>
      <c r="AG154" s="80"/>
      <c r="AH154" s="93">
        <f>MAX(AA154:AG154)</f>
        <v>0</v>
      </c>
      <c r="AI154" s="89">
        <f>AH154*AI$5</f>
        <v>0</v>
      </c>
      <c r="AJ154" s="2"/>
    </row>
    <row r="155" spans="1:41" s="94" customFormat="1" ht="15.75" customHeight="1">
      <c r="A155" s="74">
        <f>A154+1</f>
        <v>149</v>
      </c>
      <c r="B155" s="97" t="s">
        <v>205</v>
      </c>
      <c r="C155" s="42" t="s">
        <v>8</v>
      </c>
      <c r="D155" s="76" t="s">
        <v>43</v>
      </c>
      <c r="E155" s="76" t="s">
        <v>44</v>
      </c>
      <c r="F155" s="77" t="str">
        <f>IF(G155&lt;1942,"L",IF(G155&lt;1947,"SM",IF(G155&lt;1957,"M",IF(G155&gt;2002,"J",""))))</f>
        <v>M</v>
      </c>
      <c r="G155" s="76">
        <v>1952</v>
      </c>
      <c r="H155" s="78">
        <f>IF(V155&lt;&gt;"",H$5-V155+1,"")</f>
      </c>
      <c r="I155" s="78"/>
      <c r="J155" s="79">
        <f>IF(W155&lt;&gt;"",(J$5-W155+1)*1.5,"")</f>
      </c>
      <c r="K155" s="87"/>
      <c r="L155" s="81">
        <f>Y155</f>
        <v>0</v>
      </c>
      <c r="M155" s="82">
        <f>Z155</f>
        <v>0</v>
      </c>
      <c r="N155" s="83">
        <f>AH155</f>
        <v>6</v>
      </c>
      <c r="O155" s="83">
        <f>AI155</f>
        <v>3</v>
      </c>
      <c r="P155" s="82">
        <f>SUM(H155:J155)</f>
        <v>0</v>
      </c>
      <c r="Q155" s="84">
        <f>SUM(H155:K155)+MAX(M155,O155)</f>
        <v>3</v>
      </c>
      <c r="R155" s="85">
        <f>Q155+MAX(T155,U155)</f>
        <v>3</v>
      </c>
      <c r="S155" s="84">
        <f>SUM($H155:$K155)+MAX(M155,O155)</f>
        <v>3</v>
      </c>
      <c r="T155" s="86">
        <f>IF(L155&gt;0,3,0)</f>
        <v>0</v>
      </c>
      <c r="U155" s="86">
        <f>IF(P155&gt;0,3,0)</f>
        <v>0</v>
      </c>
      <c r="V155" s="87"/>
      <c r="W155" s="87"/>
      <c r="X155" s="88">
        <v>0</v>
      </c>
      <c r="Y155" s="80"/>
      <c r="Z155" s="80"/>
      <c r="AA155" s="90"/>
      <c r="AB155" s="87"/>
      <c r="AC155" s="80"/>
      <c r="AD155" s="99"/>
      <c r="AE155" s="80">
        <v>6</v>
      </c>
      <c r="AF155" s="80"/>
      <c r="AG155" s="80"/>
      <c r="AH155" s="93">
        <f>MAX(AA155:AG155)</f>
        <v>6</v>
      </c>
      <c r="AI155" s="89">
        <f>AH155*AI$5</f>
        <v>3</v>
      </c>
      <c r="AM155" s="62"/>
      <c r="AN155" s="2"/>
      <c r="AO155" s="2"/>
    </row>
    <row r="156" spans="1:49" s="94" customFormat="1" ht="15.75" customHeight="1">
      <c r="A156" s="74">
        <f>A155+1</f>
        <v>150</v>
      </c>
      <c r="B156" s="75" t="s">
        <v>206</v>
      </c>
      <c r="C156" s="42" t="s">
        <v>42</v>
      </c>
      <c r="D156" s="76" t="s">
        <v>43</v>
      </c>
      <c r="E156" s="103" t="s">
        <v>44</v>
      </c>
      <c r="F156" s="77">
        <f>IF(G156&lt;1942,"L",IF(G156&lt;1947,"SM",IF(G156&lt;1957,"M",IF(G156&gt;2002,"J",""))))</f>
      </c>
      <c r="G156" s="103">
        <v>1962</v>
      </c>
      <c r="H156" s="78">
        <f>IF(V156&lt;&gt;"",H$5-V156+1,"")</f>
      </c>
      <c r="I156" s="78"/>
      <c r="J156" s="79">
        <f>IF(W156&lt;&gt;"",(J$5-W156+1)*1.5,"")</f>
      </c>
      <c r="K156" s="104"/>
      <c r="L156" s="81">
        <f>Y156</f>
        <v>0</v>
      </c>
      <c r="M156" s="82">
        <f>Z156</f>
        <v>0</v>
      </c>
      <c r="N156" s="83">
        <f>AH156</f>
        <v>6</v>
      </c>
      <c r="O156" s="83">
        <f>AI156</f>
        <v>3</v>
      </c>
      <c r="P156" s="82">
        <f>SUM(H156:J156)</f>
        <v>0</v>
      </c>
      <c r="Q156" s="84">
        <f>SUM(H156:K156)+MAX(M156,O156)</f>
        <v>3</v>
      </c>
      <c r="R156" s="85">
        <f>Q156+MAX(T156,U156)</f>
        <v>3</v>
      </c>
      <c r="S156" s="84">
        <f>SUM($H156:$K156)+MAX(M156,O156)</f>
        <v>3</v>
      </c>
      <c r="T156" s="86">
        <f>IF(L156&gt;0,3,0)</f>
        <v>0</v>
      </c>
      <c r="U156" s="86">
        <f>IF(P156&gt;0,3,0)</f>
        <v>0</v>
      </c>
      <c r="V156" s="87"/>
      <c r="W156" s="87"/>
      <c r="X156" s="88">
        <v>0</v>
      </c>
      <c r="Y156" s="80"/>
      <c r="Z156" s="89"/>
      <c r="AA156" s="80">
        <v>6</v>
      </c>
      <c r="AB156" s="104"/>
      <c r="AC156" s="110"/>
      <c r="AD156" s="99"/>
      <c r="AE156" s="110"/>
      <c r="AF156" s="110"/>
      <c r="AG156" s="110"/>
      <c r="AH156" s="93">
        <f>MAX(AA156:AG156)</f>
        <v>6</v>
      </c>
      <c r="AI156" s="89">
        <f>AH156*AI$5</f>
        <v>3</v>
      </c>
      <c r="AL156" s="2"/>
      <c r="AQ156" s="2"/>
      <c r="AU156" s="96"/>
      <c r="AV156" s="96"/>
      <c r="AW156" s="96"/>
    </row>
    <row r="157" spans="1:35" s="94" customFormat="1" ht="15.75" customHeight="1">
      <c r="A157" s="74">
        <f>A156+1</f>
        <v>151</v>
      </c>
      <c r="B157" s="106" t="s">
        <v>207</v>
      </c>
      <c r="C157" s="42" t="s">
        <v>168</v>
      </c>
      <c r="D157" s="42" t="s">
        <v>208</v>
      </c>
      <c r="E157" s="41" t="s">
        <v>66</v>
      </c>
      <c r="F157" s="77"/>
      <c r="G157" s="41"/>
      <c r="H157" s="78">
        <f>IF(V157&lt;&gt;"",H$5-V157+1,"")</f>
      </c>
      <c r="I157" s="78"/>
      <c r="J157" s="79">
        <f>IF(W157&lt;&gt;"",(J$5-W157+1)*1.5,"")</f>
      </c>
      <c r="K157" s="80"/>
      <c r="L157" s="81">
        <f>Y157</f>
        <v>6</v>
      </c>
      <c r="M157" s="82">
        <f>Z157</f>
        <v>3</v>
      </c>
      <c r="N157" s="83">
        <f>AH157</f>
        <v>0</v>
      </c>
      <c r="O157" s="83">
        <f>AI157</f>
        <v>0</v>
      </c>
      <c r="P157" s="82">
        <f>SUM(H157:J157)</f>
        <v>0</v>
      </c>
      <c r="Q157" s="84">
        <f>SUM(H157:K157)+MAX(M157,O157)</f>
        <v>3</v>
      </c>
      <c r="R157" s="85">
        <f>Q157+MAX(T157,U157)</f>
        <v>6</v>
      </c>
      <c r="S157" s="84">
        <f>SUM($H157:$K157)+MAX(M157,O157)</f>
        <v>3</v>
      </c>
      <c r="T157" s="86">
        <f>IF(L157&gt;0,3,0)</f>
        <v>3</v>
      </c>
      <c r="U157" s="86">
        <f>IF(P157&gt;0,3,0)</f>
        <v>0</v>
      </c>
      <c r="V157" s="87"/>
      <c r="W157" s="87"/>
      <c r="X157" s="88">
        <v>31</v>
      </c>
      <c r="Y157" s="90">
        <f>IF(X157&gt;0,X$5-X157+1,0)</f>
        <v>6</v>
      </c>
      <c r="Z157" s="89">
        <f>Y157*Z$5</f>
        <v>3</v>
      </c>
      <c r="AA157" s="80"/>
      <c r="AB157" s="80"/>
      <c r="AC157" s="80"/>
      <c r="AD157" s="99"/>
      <c r="AE157" s="80"/>
      <c r="AF157" s="80"/>
      <c r="AG157" s="80"/>
      <c r="AH157" s="93">
        <f>MAX(AA157:AG157)</f>
        <v>0</v>
      </c>
      <c r="AI157" s="89">
        <f>AH157*AI$5</f>
        <v>0</v>
      </c>
    </row>
    <row r="158" spans="1:46" s="94" customFormat="1" ht="15.75" customHeight="1">
      <c r="A158" s="74">
        <f>A157+1</f>
        <v>152</v>
      </c>
      <c r="B158" s="75" t="s">
        <v>209</v>
      </c>
      <c r="C158" s="42" t="s">
        <v>58</v>
      </c>
      <c r="D158" s="76" t="s">
        <v>43</v>
      </c>
      <c r="E158" s="76" t="s">
        <v>44</v>
      </c>
      <c r="F158" s="77">
        <f>IF(G158&lt;1942,"L",IF(G158&lt;1947,"SM",IF(G158&lt;1957,"M",IF(G158&gt;2002,"J",""))))</f>
      </c>
      <c r="G158" s="76">
        <v>1959</v>
      </c>
      <c r="H158" s="78">
        <f>IF(V158&lt;&gt;"",H$5-V158+1,"")</f>
      </c>
      <c r="I158" s="78"/>
      <c r="J158" s="79">
        <f>IF(W158&lt;&gt;"",(J$5-W158+1)*1.5,"")</f>
      </c>
      <c r="K158" s="80"/>
      <c r="L158" s="81">
        <f>Y158</f>
        <v>0</v>
      </c>
      <c r="M158" s="82">
        <f>Z158</f>
        <v>0</v>
      </c>
      <c r="N158" s="83">
        <f>AH158</f>
        <v>5</v>
      </c>
      <c r="O158" s="83">
        <f>AI158</f>
        <v>2.5</v>
      </c>
      <c r="P158" s="82">
        <f>SUM(H158:J158)</f>
        <v>0</v>
      </c>
      <c r="Q158" s="84">
        <f>SUM(H158:K158)+MAX(M158,O158)</f>
        <v>2.5</v>
      </c>
      <c r="R158" s="85">
        <f>Q158+MAX(T158,U158)</f>
        <v>2.5</v>
      </c>
      <c r="S158" s="84">
        <f>SUM($H158:$K158)+MAX(M158,O158)</f>
        <v>2.5</v>
      </c>
      <c r="T158" s="86">
        <f>IF(L158&gt;0,3,0)</f>
        <v>0</v>
      </c>
      <c r="U158" s="86">
        <f>IF(P158&gt;0,3,0)</f>
        <v>0</v>
      </c>
      <c r="V158" s="87"/>
      <c r="W158" s="87"/>
      <c r="X158" s="88">
        <v>0</v>
      </c>
      <c r="Y158" s="80"/>
      <c r="Z158" s="89"/>
      <c r="AA158" s="80"/>
      <c r="AB158" s="80">
        <v>5</v>
      </c>
      <c r="AC158" s="80"/>
      <c r="AD158" s="99"/>
      <c r="AE158" s="80"/>
      <c r="AF158" s="80"/>
      <c r="AG158" s="80"/>
      <c r="AH158" s="93">
        <f>MAX(AA158:AG158)</f>
        <v>5</v>
      </c>
      <c r="AI158" s="89">
        <f>AH158*AI$5</f>
        <v>2.5</v>
      </c>
      <c r="AJ158" s="2"/>
      <c r="AK158" s="2"/>
      <c r="AL158" s="2"/>
      <c r="AT158" s="96"/>
    </row>
    <row r="159" spans="1:42" s="94" customFormat="1" ht="15.75" customHeight="1">
      <c r="A159" s="74">
        <f>A158+1</f>
        <v>153</v>
      </c>
      <c r="B159" s="97" t="s">
        <v>210</v>
      </c>
      <c r="C159" s="42" t="s">
        <v>189</v>
      </c>
      <c r="D159" s="76" t="s">
        <v>43</v>
      </c>
      <c r="E159" s="76" t="s">
        <v>44</v>
      </c>
      <c r="F159" s="77">
        <f>IF(G159&lt;1942,"L",IF(G159&lt;1947,"SM",IF(G159&lt;1957,"M",IF(G159&gt;2002,"J",""))))</f>
      </c>
      <c r="G159" s="76">
        <v>1957</v>
      </c>
      <c r="H159" s="78">
        <f>IF(V159&lt;&gt;"",H$5-V159+1,"")</f>
      </c>
      <c r="I159" s="78"/>
      <c r="J159" s="79">
        <f>IF(W159&lt;&gt;"",(J$5-W159+1)*1.5,"")</f>
      </c>
      <c r="K159" s="87"/>
      <c r="L159" s="81">
        <f>Y159</f>
        <v>0</v>
      </c>
      <c r="M159" s="82">
        <f>Z159</f>
        <v>0</v>
      </c>
      <c r="N159" s="124"/>
      <c r="O159" s="83">
        <f>AI159</f>
        <v>2.5</v>
      </c>
      <c r="P159" s="82">
        <f>SUM(H159:J159)</f>
        <v>0</v>
      </c>
      <c r="Q159" s="84">
        <f>SUM(H159:K159)+MAX(M159,O159)</f>
        <v>2.5</v>
      </c>
      <c r="R159" s="85">
        <f>Q159+MAX(T159,U159)</f>
        <v>2.5</v>
      </c>
      <c r="S159" s="84">
        <f>SUM($H159:$K159)+MAX(M159,O159)</f>
        <v>2.5</v>
      </c>
      <c r="T159" s="86">
        <f>IF(L159&gt;0,3,0)</f>
        <v>0</v>
      </c>
      <c r="U159" s="86">
        <f>IF(P159&gt;0,3,0)</f>
        <v>0</v>
      </c>
      <c r="V159" s="87"/>
      <c r="W159" s="87"/>
      <c r="X159" s="88">
        <v>0</v>
      </c>
      <c r="Y159" s="80"/>
      <c r="Z159" s="80"/>
      <c r="AA159" s="80"/>
      <c r="AB159" s="87"/>
      <c r="AC159" s="80"/>
      <c r="AD159" s="92"/>
      <c r="AE159" s="80"/>
      <c r="AF159" s="80"/>
      <c r="AG159" s="80">
        <v>5</v>
      </c>
      <c r="AH159" s="93">
        <f>MAX(AA159:AG159)</f>
        <v>5</v>
      </c>
      <c r="AI159" s="89">
        <f>AH159*AI$5</f>
        <v>2.5</v>
      </c>
      <c r="AK159" s="2"/>
      <c r="AM159" s="96"/>
      <c r="AP159" s="2"/>
    </row>
    <row r="160" spans="1:46" s="94" customFormat="1" ht="15.75" customHeight="1">
      <c r="A160" s="74">
        <f>A159+1</f>
        <v>154</v>
      </c>
      <c r="B160" s="97" t="s">
        <v>211</v>
      </c>
      <c r="C160" s="42" t="s">
        <v>46</v>
      </c>
      <c r="D160" s="76" t="s">
        <v>43</v>
      </c>
      <c r="E160" s="76" t="s">
        <v>44</v>
      </c>
      <c r="F160" s="77">
        <f>IF(G160&lt;1942,"L",IF(G160&lt;1947,"SM",IF(G160&lt;1957,"M",IF(G160&gt;2002,"J",""))))</f>
      </c>
      <c r="G160" s="103">
        <v>1967</v>
      </c>
      <c r="H160" s="78">
        <f>IF(V160&lt;&gt;"",H$5-V160+1,"")</f>
      </c>
      <c r="I160" s="78"/>
      <c r="J160" s="79">
        <f>IF(W160&lt;&gt;"",(J$5-W160+1)*1.5,"")</f>
      </c>
      <c r="K160" s="104">
        <v>2</v>
      </c>
      <c r="L160" s="81">
        <f>Y160</f>
        <v>0</v>
      </c>
      <c r="M160" s="82">
        <f>Z160</f>
        <v>0</v>
      </c>
      <c r="N160" s="83">
        <f>AH160</f>
        <v>0</v>
      </c>
      <c r="O160" s="83">
        <f>AI160</f>
        <v>0</v>
      </c>
      <c r="P160" s="82">
        <f>SUM(H160:K160)</f>
        <v>2</v>
      </c>
      <c r="Q160" s="84">
        <f>SUM(H160:K160)+MAX(M160,O160)</f>
        <v>2</v>
      </c>
      <c r="R160" s="85">
        <f>Q160+MAX(T160,U160)</f>
        <v>5</v>
      </c>
      <c r="S160" s="84">
        <f>SUM($H160:$K160)+MAX(M160,O160)</f>
        <v>2</v>
      </c>
      <c r="T160" s="86">
        <f>IF(L160&gt;0,3,0)</f>
        <v>0</v>
      </c>
      <c r="U160" s="86">
        <f>IF(P160&gt;0,3,0)</f>
        <v>3</v>
      </c>
      <c r="V160" s="87"/>
      <c r="W160" s="87"/>
      <c r="X160" s="88">
        <v>0</v>
      </c>
      <c r="Y160" s="80"/>
      <c r="Z160" s="89"/>
      <c r="AA160" s="80"/>
      <c r="AB160" s="87"/>
      <c r="AC160" s="80"/>
      <c r="AD160" s="99"/>
      <c r="AE160" s="80"/>
      <c r="AF160" s="80"/>
      <c r="AG160" s="80"/>
      <c r="AH160" s="93">
        <f>MAX(AA160:AG160)</f>
        <v>0</v>
      </c>
      <c r="AI160" s="89">
        <f>AH160*AI$5</f>
        <v>0</v>
      </c>
      <c r="AK160" s="2"/>
      <c r="AP160" s="96"/>
      <c r="AT160" s="2"/>
    </row>
    <row r="161" spans="1:49" s="94" customFormat="1" ht="15.75" customHeight="1">
      <c r="A161" s="74">
        <f>A160+1</f>
        <v>155</v>
      </c>
      <c r="B161" s="75" t="s">
        <v>212</v>
      </c>
      <c r="C161" s="42" t="s">
        <v>8</v>
      </c>
      <c r="D161" s="76" t="s">
        <v>43</v>
      </c>
      <c r="E161" s="103" t="s">
        <v>44</v>
      </c>
      <c r="F161" s="77">
        <f>IF(G161&lt;1942,"L",IF(G161&lt;1947,"SM",IF(G161&lt;1957,"M",IF(G161&gt;2002,"J",""))))</f>
      </c>
      <c r="G161" s="103">
        <v>1959</v>
      </c>
      <c r="H161" s="78">
        <f>IF(V161&lt;&gt;"",H$5-V161+1,"")</f>
      </c>
      <c r="I161" s="78"/>
      <c r="J161" s="79">
        <f>IF(W161&lt;&gt;"",(J$5-W161+1)*1.5,"")</f>
      </c>
      <c r="K161" s="104"/>
      <c r="L161" s="81">
        <f>Y161</f>
        <v>0</v>
      </c>
      <c r="M161" s="82">
        <f>Z161</f>
        <v>0</v>
      </c>
      <c r="N161" s="83">
        <f>AH161</f>
        <v>4</v>
      </c>
      <c r="O161" s="83">
        <f>AI161</f>
        <v>2</v>
      </c>
      <c r="P161" s="82">
        <f>SUM(H161:J161)</f>
        <v>0</v>
      </c>
      <c r="Q161" s="84">
        <f>SUM(H161:K161)+MAX(M161,O161)</f>
        <v>2</v>
      </c>
      <c r="R161" s="85">
        <f>Q161+MAX(T161,U161)</f>
        <v>2</v>
      </c>
      <c r="S161" s="84">
        <f>SUM($H161:$K161)+MAX(M161,O161)</f>
        <v>2</v>
      </c>
      <c r="T161" s="86">
        <f>IF(L161&gt;0,3,0)</f>
        <v>0</v>
      </c>
      <c r="U161" s="86">
        <f>IF(P161&gt;0,3,0)</f>
        <v>0</v>
      </c>
      <c r="V161" s="87"/>
      <c r="W161" s="87"/>
      <c r="X161" s="88">
        <v>0</v>
      </c>
      <c r="Y161" s="90"/>
      <c r="Z161" s="90"/>
      <c r="AA161" s="110"/>
      <c r="AB161" s="104"/>
      <c r="AC161" s="110"/>
      <c r="AD161" s="99"/>
      <c r="AE161" s="80">
        <v>4</v>
      </c>
      <c r="AF161" s="110"/>
      <c r="AG161" s="110"/>
      <c r="AH161" s="93">
        <f>MAX(AA161:AG161)</f>
        <v>4</v>
      </c>
      <c r="AI161" s="89">
        <f>AH161*AI$5</f>
        <v>2</v>
      </c>
      <c r="AM161" s="2"/>
      <c r="AN161" s="2"/>
      <c r="AO161" s="2"/>
      <c r="AQ161" s="2"/>
      <c r="AU161" s="2"/>
      <c r="AV161" s="2"/>
      <c r="AW161" s="2"/>
    </row>
    <row r="162" spans="1:35" s="94" customFormat="1" ht="15.75" customHeight="1">
      <c r="A162" s="74">
        <f>A161+1</f>
        <v>156</v>
      </c>
      <c r="B162" s="75" t="s">
        <v>213</v>
      </c>
      <c r="C162" s="42" t="s">
        <v>42</v>
      </c>
      <c r="D162" s="76" t="s">
        <v>43</v>
      </c>
      <c r="E162" s="76" t="s">
        <v>44</v>
      </c>
      <c r="F162" s="77">
        <f>IF(G162&lt;1942,"L",IF(G162&lt;1947,"SM",IF(G162&lt;1957,"M",IF(G162&gt;2002,"J",""))))</f>
      </c>
      <c r="G162" s="76">
        <v>1957</v>
      </c>
      <c r="H162" s="78">
        <f>IF(V162&lt;&gt;"",H$5-V162+1,"")</f>
      </c>
      <c r="I162" s="125"/>
      <c r="J162" s="79">
        <f>IF(W162&lt;&gt;"",(J$5-W162+1)*1.5,"")</f>
      </c>
      <c r="K162" s="80"/>
      <c r="L162" s="81">
        <f>Y162</f>
        <v>0</v>
      </c>
      <c r="M162" s="82">
        <f>Z162</f>
        <v>0</v>
      </c>
      <c r="N162" s="83">
        <f>AH162</f>
        <v>4</v>
      </c>
      <c r="O162" s="83">
        <f>AI162</f>
        <v>2</v>
      </c>
      <c r="P162" s="82">
        <f>SUM(H162:J162)</f>
        <v>0</v>
      </c>
      <c r="Q162" s="84">
        <f>SUM(H162:K162)+MAX(M162,O162)</f>
        <v>2</v>
      </c>
      <c r="R162" s="85">
        <f>Q162+MAX(T162,U162)</f>
        <v>2</v>
      </c>
      <c r="S162" s="84">
        <f>SUM($H162:$K162)+MAX(M162,O162)</f>
        <v>2</v>
      </c>
      <c r="T162" s="86">
        <f>IF(L162&gt;0,3,0)</f>
        <v>0</v>
      </c>
      <c r="U162" s="86">
        <f>IF(P162&gt;0,3,0)</f>
        <v>0</v>
      </c>
      <c r="V162" s="87"/>
      <c r="W162" s="87"/>
      <c r="X162" s="88">
        <v>0</v>
      </c>
      <c r="Y162" s="80"/>
      <c r="Z162" s="89"/>
      <c r="AA162" s="80">
        <v>3</v>
      </c>
      <c r="AB162" s="80">
        <v>4</v>
      </c>
      <c r="AC162" s="80"/>
      <c r="AD162" s="99"/>
      <c r="AE162" s="80"/>
      <c r="AF162" s="110"/>
      <c r="AG162" s="110"/>
      <c r="AH162" s="93">
        <f>MAX(AA162:AG162)</f>
        <v>4</v>
      </c>
      <c r="AI162" s="89">
        <f>AH162*AI$5</f>
        <v>2</v>
      </c>
    </row>
    <row r="163" spans="1:46" s="94" customFormat="1" ht="15.75" customHeight="1">
      <c r="A163" s="74">
        <f>A162+1</f>
        <v>157</v>
      </c>
      <c r="B163" s="97" t="s">
        <v>214</v>
      </c>
      <c r="C163" s="42" t="s">
        <v>189</v>
      </c>
      <c r="D163" s="76" t="s">
        <v>43</v>
      </c>
      <c r="E163" s="76" t="s">
        <v>44</v>
      </c>
      <c r="F163" s="77">
        <f>IF(G163&lt;1942,"L",IF(G163&lt;1947,"SM",IF(G163&lt;1957,"M",IF(G163&gt;2002,"J",""))))</f>
      </c>
      <c r="G163" s="76">
        <v>1960</v>
      </c>
      <c r="H163" s="78">
        <f>IF(V163&lt;&gt;"",H$5-V163+1,"")</f>
      </c>
      <c r="I163" s="78"/>
      <c r="J163" s="79">
        <f>IF(W163&lt;&gt;"",(J$5-W163+1)*1.5,"")</f>
      </c>
      <c r="K163" s="87"/>
      <c r="L163" s="81">
        <f>Y163</f>
        <v>0</v>
      </c>
      <c r="M163" s="82">
        <f>Z163</f>
        <v>0</v>
      </c>
      <c r="N163" s="124"/>
      <c r="O163" s="83">
        <f>AI163</f>
        <v>2</v>
      </c>
      <c r="P163" s="82">
        <f>SUM(H163:J163)</f>
        <v>0</v>
      </c>
      <c r="Q163" s="84">
        <f>SUM(H163:K163)+MAX(M163,O163)</f>
        <v>2</v>
      </c>
      <c r="R163" s="85">
        <f>Q163+MAX(T163,U163)</f>
        <v>2</v>
      </c>
      <c r="S163" s="84">
        <f>SUM($H163:$K163)+MAX(M163,O163)</f>
        <v>2</v>
      </c>
      <c r="T163" s="86">
        <f>IF(L163&gt;0,3,0)</f>
        <v>0</v>
      </c>
      <c r="U163" s="86">
        <f>IF(P163&gt;0,3,0)</f>
        <v>0</v>
      </c>
      <c r="V163" s="87"/>
      <c r="W163" s="87"/>
      <c r="X163" s="88">
        <v>0</v>
      </c>
      <c r="Y163" s="80"/>
      <c r="Z163" s="80"/>
      <c r="AA163" s="80"/>
      <c r="AB163" s="87"/>
      <c r="AC163" s="80"/>
      <c r="AD163" s="92"/>
      <c r="AE163" s="80"/>
      <c r="AF163" s="80"/>
      <c r="AG163" s="80">
        <v>4</v>
      </c>
      <c r="AH163" s="93">
        <f>MAX(AA163:AG163)</f>
        <v>4</v>
      </c>
      <c r="AI163" s="89">
        <f>AH163*AI$5</f>
        <v>2</v>
      </c>
      <c r="AL163" s="2"/>
      <c r="AT163" s="2"/>
    </row>
    <row r="164" spans="1:42" s="94" customFormat="1" ht="15.75" customHeight="1">
      <c r="A164" s="74">
        <f>A163+1</f>
        <v>158</v>
      </c>
      <c r="B164" s="97" t="s">
        <v>215</v>
      </c>
      <c r="C164" s="42" t="s">
        <v>58</v>
      </c>
      <c r="D164" s="76" t="s">
        <v>43</v>
      </c>
      <c r="E164" s="76" t="s">
        <v>44</v>
      </c>
      <c r="F164" s="77">
        <f>IF(G164&lt;1942,"L",IF(G164&lt;1947,"SM",IF(G164&lt;1957,"M",IF(G164&gt;2002,"J",""))))</f>
      </c>
      <c r="G164" s="76">
        <v>1960</v>
      </c>
      <c r="H164" s="78">
        <f>IF(V164&lt;&gt;"",H$5-V164+1,"")</f>
      </c>
      <c r="I164" s="78"/>
      <c r="J164" s="79">
        <f>IF(W164&lt;&gt;"",(J$5-W164+1)*1.5,"")</f>
      </c>
      <c r="K164" s="87"/>
      <c r="L164" s="81">
        <f>Y164</f>
        <v>0</v>
      </c>
      <c r="M164" s="82">
        <f>Z164</f>
        <v>0</v>
      </c>
      <c r="N164" s="83">
        <f>AH164</f>
        <v>3</v>
      </c>
      <c r="O164" s="83">
        <f>AI164</f>
        <v>1.5</v>
      </c>
      <c r="P164" s="82">
        <f>SUM(H164:J164)</f>
        <v>0</v>
      </c>
      <c r="Q164" s="84">
        <f>SUM(H164:K164)+MAX(M164,O164)</f>
        <v>1.5</v>
      </c>
      <c r="R164" s="85">
        <f>Q164+MAX(T164,U164)</f>
        <v>1.5</v>
      </c>
      <c r="S164" s="84">
        <f>SUM($H164:$K164)+MAX(M164,O164)</f>
        <v>1.5</v>
      </c>
      <c r="T164" s="86">
        <f>IF(L164&gt;0,3,0)</f>
        <v>0</v>
      </c>
      <c r="U164" s="86">
        <f>IF(P164&gt;0,3,0)</f>
        <v>0</v>
      </c>
      <c r="V164" s="87"/>
      <c r="W164" s="87"/>
      <c r="X164" s="88">
        <v>0</v>
      </c>
      <c r="Y164" s="80"/>
      <c r="Z164" s="80"/>
      <c r="AA164" s="80"/>
      <c r="AB164" s="87">
        <v>3</v>
      </c>
      <c r="AC164" s="80"/>
      <c r="AD164" s="99"/>
      <c r="AE164" s="80"/>
      <c r="AF164" s="80"/>
      <c r="AG164" s="80"/>
      <c r="AH164" s="93">
        <f>MAX(AA164:AG164)</f>
        <v>3</v>
      </c>
      <c r="AI164" s="89">
        <f>AH164*AI$5</f>
        <v>1.5</v>
      </c>
      <c r="AL164" s="2"/>
      <c r="AP164" s="2"/>
    </row>
    <row r="165" spans="1:46" s="94" customFormat="1" ht="15.75" customHeight="1">
      <c r="A165" s="74">
        <f>A164+1</f>
        <v>159</v>
      </c>
      <c r="B165" s="97" t="s">
        <v>216</v>
      </c>
      <c r="C165" s="42" t="s">
        <v>189</v>
      </c>
      <c r="D165" s="76" t="s">
        <v>43</v>
      </c>
      <c r="E165" s="76" t="s">
        <v>44</v>
      </c>
      <c r="F165" s="77">
        <f>IF(G165&lt;1942,"L",IF(G165&lt;1947,"SM",IF(G165&lt;1957,"M",IF(G165&gt;2002,"J",""))))</f>
      </c>
      <c r="G165" s="76">
        <v>1968</v>
      </c>
      <c r="H165" s="78">
        <f>IF(V165&lt;&gt;"",H$5-V165+1,"")</f>
      </c>
      <c r="I165" s="78"/>
      <c r="J165" s="79">
        <f>IF(W165&lt;&gt;"",(J$5-W165+1)*1.5,"")</f>
      </c>
      <c r="K165" s="87"/>
      <c r="L165" s="81">
        <f>Y165</f>
        <v>0</v>
      </c>
      <c r="M165" s="82">
        <f>Z165</f>
        <v>0</v>
      </c>
      <c r="N165" s="124"/>
      <c r="O165" s="83">
        <f>AI165</f>
        <v>1.5</v>
      </c>
      <c r="P165" s="82">
        <f>SUM(H165:J165)</f>
        <v>0</v>
      </c>
      <c r="Q165" s="84">
        <f>SUM(H165:K165)+MAX(M165,O165)</f>
        <v>1.5</v>
      </c>
      <c r="R165" s="85">
        <f>Q165+MAX(T165,U165)</f>
        <v>1.5</v>
      </c>
      <c r="S165" s="84">
        <f>SUM($H165:$K165)+MAX(M165,O165)</f>
        <v>1.5</v>
      </c>
      <c r="T165" s="86">
        <f>IF(L165&gt;0,3,0)</f>
        <v>0</v>
      </c>
      <c r="U165" s="86">
        <f>IF(P165&gt;0,3,0)</f>
        <v>0</v>
      </c>
      <c r="V165" s="87"/>
      <c r="W165" s="87"/>
      <c r="X165" s="88">
        <v>0</v>
      </c>
      <c r="Y165" s="80"/>
      <c r="Z165" s="80"/>
      <c r="AA165" s="80"/>
      <c r="AB165" s="87"/>
      <c r="AC165" s="80"/>
      <c r="AD165" s="92"/>
      <c r="AE165" s="80"/>
      <c r="AF165" s="80"/>
      <c r="AG165" s="80">
        <v>3</v>
      </c>
      <c r="AH165" s="93">
        <f>MAX(AA165:AG165)</f>
        <v>3</v>
      </c>
      <c r="AI165" s="89">
        <f>AH165*AI$5</f>
        <v>1.5</v>
      </c>
      <c r="AR165" s="2"/>
      <c r="AS165" s="2"/>
      <c r="AT165" s="2"/>
    </row>
    <row r="166" spans="1:49" s="94" customFormat="1" ht="15.75" customHeight="1">
      <c r="A166" s="74">
        <f>A165+1</f>
        <v>160</v>
      </c>
      <c r="B166" s="75" t="s">
        <v>217</v>
      </c>
      <c r="C166" s="42" t="s">
        <v>52</v>
      </c>
      <c r="D166" s="76" t="s">
        <v>43</v>
      </c>
      <c r="E166" s="76" t="s">
        <v>44</v>
      </c>
      <c r="F166" s="77" t="str">
        <f>IF(G166&lt;1942,"L",IF(G166&lt;1947,"SM",IF(G166&lt;1957,"M",IF(G166&gt;2002,"J",""))))</f>
        <v>L</v>
      </c>
      <c r="G166" s="76">
        <v>1941</v>
      </c>
      <c r="H166" s="78">
        <f>IF(V166&lt;&gt;"",H$5-V166+1,"")</f>
        <v>1</v>
      </c>
      <c r="I166" s="78"/>
      <c r="J166" s="79">
        <f>IF(W166&lt;&gt;"",(J$5-W166+1)*1.5,"")</f>
      </c>
      <c r="K166" s="80"/>
      <c r="L166" s="81">
        <f>Y166</f>
        <v>0</v>
      </c>
      <c r="M166" s="82">
        <f>Z166</f>
        <v>0</v>
      </c>
      <c r="N166" s="83">
        <f>AH166</f>
        <v>0</v>
      </c>
      <c r="O166" s="83">
        <f>AI166</f>
        <v>0</v>
      </c>
      <c r="P166" s="82">
        <f>SUM(H166:K166)</f>
        <v>1</v>
      </c>
      <c r="Q166" s="84">
        <f>SUM(H166:K166)+MAX(M166,O166)</f>
        <v>1</v>
      </c>
      <c r="R166" s="85">
        <f>Q166+MAX(T166,U166)</f>
        <v>4</v>
      </c>
      <c r="S166" s="84">
        <f>SUM($H166:$K166)+MAX(M166,O166)</f>
        <v>1</v>
      </c>
      <c r="T166" s="86">
        <f>IF(L166&gt;0,3,0)</f>
        <v>0</v>
      </c>
      <c r="U166" s="86">
        <f>IF(P166&gt;0,3,0)</f>
        <v>3</v>
      </c>
      <c r="V166" s="87">
        <v>70</v>
      </c>
      <c r="W166" s="87"/>
      <c r="X166" s="88">
        <v>0</v>
      </c>
      <c r="Y166" s="90"/>
      <c r="Z166" s="89"/>
      <c r="AA166" s="80"/>
      <c r="AB166" s="80"/>
      <c r="AC166" s="80"/>
      <c r="AD166" s="99"/>
      <c r="AE166" s="80"/>
      <c r="AF166" s="80"/>
      <c r="AG166" s="80"/>
      <c r="AH166" s="93">
        <f>MAX(AA166:AG166)</f>
        <v>0</v>
      </c>
      <c r="AI166" s="89">
        <f>AH166*AI$5</f>
        <v>0</v>
      </c>
      <c r="AL166" s="2"/>
      <c r="AM166" s="96"/>
      <c r="AU166" s="96"/>
      <c r="AV166" s="96"/>
      <c r="AW166" s="96"/>
    </row>
    <row r="167" spans="1:49" s="94" customFormat="1" ht="15.75" customHeight="1">
      <c r="A167" s="74">
        <f>A166+1</f>
        <v>161</v>
      </c>
      <c r="B167" s="75" t="s">
        <v>218</v>
      </c>
      <c r="C167" s="42" t="s">
        <v>58</v>
      </c>
      <c r="D167" s="76" t="s">
        <v>43</v>
      </c>
      <c r="E167" s="76" t="s">
        <v>44</v>
      </c>
      <c r="F167" s="77" t="str">
        <f>IF(G167&lt;1942,"L",IF(G167&lt;1947,"SM",IF(G167&lt;1957,"M",IF(G167&gt;2002,"J",""))))</f>
        <v>SM</v>
      </c>
      <c r="G167" s="116">
        <v>1946</v>
      </c>
      <c r="H167" s="78">
        <f>IF(V167&lt;&gt;"",H$5-V167+1,"")</f>
        <v>1</v>
      </c>
      <c r="I167" s="78"/>
      <c r="J167" s="79">
        <f>IF(W167&lt;&gt;"",(J$5-W167+1)*1.5,"")</f>
      </c>
      <c r="K167" s="87"/>
      <c r="L167" s="81">
        <f>Y167</f>
        <v>0</v>
      </c>
      <c r="M167" s="82">
        <f>Z167</f>
        <v>0</v>
      </c>
      <c r="N167" s="83">
        <f>AH167</f>
        <v>0</v>
      </c>
      <c r="O167" s="83">
        <f>AI167</f>
        <v>0</v>
      </c>
      <c r="P167" s="82">
        <f>SUM(H167:K167)</f>
        <v>1</v>
      </c>
      <c r="Q167" s="84">
        <f>SUM(H167:K167)+MAX(M167,O167)</f>
        <v>1</v>
      </c>
      <c r="R167" s="85">
        <f>Q167+MAX(T167,U167)</f>
        <v>4</v>
      </c>
      <c r="S167" s="84">
        <f>SUM($H167:$K167)+MAX(M167,O167)</f>
        <v>1</v>
      </c>
      <c r="T167" s="86">
        <f>IF(L167&gt;0,3,0)</f>
        <v>0</v>
      </c>
      <c r="U167" s="86">
        <f>IF(P167&gt;0,3,0)</f>
        <v>3</v>
      </c>
      <c r="V167" s="87">
        <v>70</v>
      </c>
      <c r="W167" s="87"/>
      <c r="X167" s="88">
        <v>0</v>
      </c>
      <c r="Y167" s="90">
        <f>IF(X167&gt;0,X$5-X167+1,0)</f>
        <v>0</v>
      </c>
      <c r="Z167" s="89">
        <f>Y167*Z$5</f>
        <v>0</v>
      </c>
      <c r="AA167" s="80"/>
      <c r="AB167" s="80"/>
      <c r="AC167" s="80"/>
      <c r="AD167" s="99"/>
      <c r="AE167" s="80"/>
      <c r="AF167" s="80"/>
      <c r="AG167" s="80"/>
      <c r="AH167" s="93">
        <f>MAX(AA167:AG167)</f>
        <v>0</v>
      </c>
      <c r="AI167" s="89">
        <f>AH167*AI$5</f>
        <v>0</v>
      </c>
      <c r="AJ167" s="2"/>
      <c r="AM167" s="2"/>
      <c r="AU167" s="96"/>
      <c r="AV167" s="96"/>
      <c r="AW167" s="96"/>
    </row>
    <row r="168" spans="1:45" s="94" customFormat="1" ht="15.75" customHeight="1">
      <c r="A168" s="74">
        <f>A167+1</f>
        <v>162</v>
      </c>
      <c r="B168" s="97" t="s">
        <v>219</v>
      </c>
      <c r="C168" s="42" t="s">
        <v>42</v>
      </c>
      <c r="D168" s="76" t="s">
        <v>43</v>
      </c>
      <c r="E168" s="76" t="s">
        <v>44</v>
      </c>
      <c r="F168" s="77">
        <f>IF(G168&lt;1942,"L",IF(G168&lt;1947,"SM",IF(G168&lt;1957,"M",IF(G168&gt;2002,"J",""))))</f>
      </c>
      <c r="G168" s="76">
        <v>1962</v>
      </c>
      <c r="H168" s="78">
        <f>IF(V168&lt;&gt;"",H$5-V168+1,"")</f>
        <v>1</v>
      </c>
      <c r="I168" s="78"/>
      <c r="J168" s="79">
        <f>IF(W168&lt;&gt;"",(J$5-W168+1)*1.5,"")</f>
      </c>
      <c r="K168" s="87"/>
      <c r="L168" s="81">
        <f>Y168</f>
        <v>0</v>
      </c>
      <c r="M168" s="82">
        <f>Z168</f>
        <v>0</v>
      </c>
      <c r="N168" s="83">
        <f>AH168</f>
        <v>0</v>
      </c>
      <c r="O168" s="83">
        <f>AI168</f>
        <v>0</v>
      </c>
      <c r="P168" s="82">
        <f>SUM(H168:K168)</f>
        <v>1</v>
      </c>
      <c r="Q168" s="84">
        <f>SUM(H168:K168)+MAX(M168,O168)</f>
        <v>1</v>
      </c>
      <c r="R168" s="85">
        <f>Q168+MAX(T168,U168)</f>
        <v>4</v>
      </c>
      <c r="S168" s="84">
        <f>SUM($H168:$K168)+MAX(M168,O168)</f>
        <v>1</v>
      </c>
      <c r="T168" s="86">
        <f>IF(L168&gt;0,3,0)</f>
        <v>0</v>
      </c>
      <c r="U168" s="86">
        <f>IF(P168&gt;0,3,0)</f>
        <v>3</v>
      </c>
      <c r="V168" s="87">
        <v>70</v>
      </c>
      <c r="W168" s="87"/>
      <c r="X168" s="88">
        <v>0</v>
      </c>
      <c r="Y168" s="80"/>
      <c r="Z168" s="89"/>
      <c r="AA168" s="80"/>
      <c r="AB168" s="87"/>
      <c r="AC168" s="80"/>
      <c r="AD168" s="99"/>
      <c r="AE168" s="80"/>
      <c r="AF168" s="80"/>
      <c r="AG168" s="80"/>
      <c r="AH168" s="93">
        <f>MAX(AA168:AG168)</f>
        <v>0</v>
      </c>
      <c r="AI168" s="89">
        <f>AH168*AI$5</f>
        <v>0</v>
      </c>
      <c r="AR168" s="96"/>
      <c r="AS168" s="96"/>
    </row>
    <row r="169" spans="1:49" s="94" customFormat="1" ht="15.75" customHeight="1">
      <c r="A169" s="74">
        <f>A168+1</f>
        <v>163</v>
      </c>
      <c r="B169" s="97" t="s">
        <v>220</v>
      </c>
      <c r="C169" s="42" t="s">
        <v>189</v>
      </c>
      <c r="D169" s="76" t="s">
        <v>43</v>
      </c>
      <c r="E169" s="76" t="s">
        <v>44</v>
      </c>
      <c r="F169" s="77">
        <f>IF(G169&lt;1942,"L",IF(G169&lt;1947,"SM",IF(G169&lt;1957,"M",IF(G169&gt;2002,"J",""))))</f>
      </c>
      <c r="G169" s="76">
        <v>1964</v>
      </c>
      <c r="H169" s="78">
        <f>IF(V169&lt;&gt;"",H$5-V169+1,"")</f>
      </c>
      <c r="I169" s="78"/>
      <c r="J169" s="79">
        <f>IF(W169&lt;&gt;"",(J$5-W169+1)*1.5,"")</f>
      </c>
      <c r="K169" s="87"/>
      <c r="L169" s="81">
        <f>Y169</f>
        <v>0</v>
      </c>
      <c r="M169" s="82">
        <f>Z169</f>
        <v>0</v>
      </c>
      <c r="N169" s="124"/>
      <c r="O169" s="83">
        <f>AI169</f>
        <v>1</v>
      </c>
      <c r="P169" s="82">
        <f>SUM(H169:J169)</f>
        <v>0</v>
      </c>
      <c r="Q169" s="84">
        <f>SUM(H169:K169)+MAX(M169,O169)</f>
        <v>1</v>
      </c>
      <c r="R169" s="85">
        <f>Q169+MAX(T169,U169)</f>
        <v>1</v>
      </c>
      <c r="S169" s="84">
        <f>SUM($H169:$K169)+MAX(M169,O169)</f>
        <v>1</v>
      </c>
      <c r="T169" s="86">
        <f>IF(L169&gt;0,3,0)</f>
        <v>0</v>
      </c>
      <c r="U169" s="86">
        <f>IF(P169&gt;0,3,0)</f>
        <v>0</v>
      </c>
      <c r="V169" s="87"/>
      <c r="W169" s="87"/>
      <c r="X169" s="88">
        <v>0</v>
      </c>
      <c r="Y169" s="80"/>
      <c r="Z169" s="80"/>
      <c r="AA169" s="80"/>
      <c r="AB169" s="87"/>
      <c r="AC169" s="80"/>
      <c r="AD169" s="92"/>
      <c r="AE169" s="80"/>
      <c r="AF169" s="80"/>
      <c r="AG169" s="80">
        <v>2</v>
      </c>
      <c r="AH169" s="93">
        <f>MAX(AA169:AG169)</f>
        <v>2</v>
      </c>
      <c r="AI169" s="89">
        <f>AH169*AI$5</f>
        <v>1</v>
      </c>
      <c r="AN169" s="95"/>
      <c r="AO169" s="95"/>
      <c r="AU169" s="96"/>
      <c r="AV169" s="96"/>
      <c r="AW169" s="96"/>
    </row>
    <row r="170" spans="1:38" s="94" customFormat="1" ht="15.75" customHeight="1">
      <c r="A170" s="74">
        <f>A169+1</f>
        <v>164</v>
      </c>
      <c r="B170" s="97" t="s">
        <v>221</v>
      </c>
      <c r="C170" s="42" t="s">
        <v>42</v>
      </c>
      <c r="D170" s="76" t="s">
        <v>43</v>
      </c>
      <c r="E170" s="76" t="s">
        <v>44</v>
      </c>
      <c r="F170" s="77" t="str">
        <f>IF(G170&lt;1942,"L",IF(G170&lt;1947,"SM",IF(G170&lt;1957,"M",IF(G170&gt;2002,"J",""))))</f>
        <v>M</v>
      </c>
      <c r="G170" s="76">
        <v>1952</v>
      </c>
      <c r="H170" s="78">
        <f>IF(V170&lt;&gt;"",H$5-V170+1,"")</f>
      </c>
      <c r="I170" s="78"/>
      <c r="J170" s="79">
        <f>IF(W170&lt;&gt;"",(J$5-W170+1)*1.5,"")</f>
      </c>
      <c r="K170" s="87"/>
      <c r="L170" s="81">
        <f>Y170</f>
        <v>0</v>
      </c>
      <c r="M170" s="82">
        <f>Z170</f>
        <v>0</v>
      </c>
      <c r="N170" s="83">
        <f>AH170</f>
        <v>2</v>
      </c>
      <c r="O170" s="83">
        <f>AI170</f>
        <v>1</v>
      </c>
      <c r="P170" s="82">
        <f>SUM(H170:J170)</f>
        <v>0</v>
      </c>
      <c r="Q170" s="84">
        <f>SUM(H170:K170)+MAX(M170,O170)</f>
        <v>1</v>
      </c>
      <c r="R170" s="85">
        <f>Q170+MAX(T170,U170)</f>
        <v>1</v>
      </c>
      <c r="S170" s="84">
        <f>SUM($H170:$K170)+MAX(M170,O170)</f>
        <v>1</v>
      </c>
      <c r="T170" s="86">
        <f>IF(L170&gt;0,3,0)</f>
        <v>0</v>
      </c>
      <c r="U170" s="86">
        <f>IF(P170&gt;0,3,0)</f>
        <v>0</v>
      </c>
      <c r="V170" s="87"/>
      <c r="W170" s="87"/>
      <c r="X170" s="88">
        <v>0</v>
      </c>
      <c r="Y170" s="80"/>
      <c r="Z170" s="89"/>
      <c r="AA170" s="90">
        <v>2</v>
      </c>
      <c r="AB170" s="87"/>
      <c r="AC170" s="80"/>
      <c r="AD170" s="99"/>
      <c r="AE170" s="80"/>
      <c r="AF170" s="80"/>
      <c r="AG170" s="80"/>
      <c r="AH170" s="93">
        <f>MAX(AA170:AG170)</f>
        <v>2</v>
      </c>
      <c r="AI170" s="89">
        <f>AH170*AI$5</f>
        <v>1</v>
      </c>
      <c r="AL170" s="96"/>
    </row>
    <row r="171" spans="1:42" s="94" customFormat="1" ht="15.75" customHeight="1">
      <c r="A171" s="74">
        <f>A170+1</f>
        <v>165</v>
      </c>
      <c r="B171" s="97" t="s">
        <v>222</v>
      </c>
      <c r="C171" s="42" t="s">
        <v>58</v>
      </c>
      <c r="D171" s="76" t="s">
        <v>43</v>
      </c>
      <c r="E171" s="76" t="s">
        <v>44</v>
      </c>
      <c r="F171" s="77">
        <f>IF(G171&lt;1942,"L",IF(G171&lt;1947,"SM",IF(G171&lt;1957,"M",IF(G171&gt;2002,"J",""))))</f>
      </c>
      <c r="G171" s="103">
        <v>1962</v>
      </c>
      <c r="H171" s="78">
        <f>IF(V171&lt;&gt;"",H$5-V171+1,"")</f>
      </c>
      <c r="I171" s="78"/>
      <c r="J171" s="79">
        <f>IF(W171&lt;&gt;"",(J$5-W171+1)*1.5,"")</f>
      </c>
      <c r="K171" s="104"/>
      <c r="L171" s="81">
        <f>Y171</f>
        <v>0</v>
      </c>
      <c r="M171" s="82">
        <f>Z171</f>
        <v>0</v>
      </c>
      <c r="N171" s="83">
        <f>AH171</f>
        <v>2</v>
      </c>
      <c r="O171" s="83">
        <f>AI171</f>
        <v>1</v>
      </c>
      <c r="P171" s="82">
        <f>SUM(H171:J171)</f>
        <v>0</v>
      </c>
      <c r="Q171" s="84">
        <f>SUM(H171:K171)+MAX(M171,O171)</f>
        <v>1</v>
      </c>
      <c r="R171" s="85">
        <f>Q171+MAX(T171,U171)</f>
        <v>1</v>
      </c>
      <c r="S171" s="84">
        <f>SUM($H171:$K171)+MAX(M171,O171)</f>
        <v>1</v>
      </c>
      <c r="T171" s="86">
        <f>IF(L171&gt;0,3,0)</f>
        <v>0</v>
      </c>
      <c r="U171" s="86">
        <f>IF(P171&gt;0,3,0)</f>
        <v>0</v>
      </c>
      <c r="V171" s="87"/>
      <c r="W171" s="87"/>
      <c r="X171" s="88">
        <v>0</v>
      </c>
      <c r="Y171" s="80"/>
      <c r="Z171" s="89"/>
      <c r="AA171" s="80"/>
      <c r="AB171" s="87">
        <v>2</v>
      </c>
      <c r="AC171" s="80"/>
      <c r="AD171" s="99"/>
      <c r="AE171" s="80"/>
      <c r="AF171" s="80"/>
      <c r="AG171" s="80"/>
      <c r="AH171" s="93">
        <f>MAX(AA171:AG171)</f>
        <v>2</v>
      </c>
      <c r="AI171" s="89">
        <f>AH171*AI$5</f>
        <v>1</v>
      </c>
      <c r="AN171" s="96"/>
      <c r="AO171" s="96"/>
      <c r="AP171" s="111"/>
    </row>
    <row r="172" spans="1:42" s="94" customFormat="1" ht="15.75" customHeight="1">
      <c r="A172" s="74">
        <f>A171+1</f>
        <v>166</v>
      </c>
      <c r="B172" s="123" t="s">
        <v>223</v>
      </c>
      <c r="C172" s="42" t="s">
        <v>42</v>
      </c>
      <c r="D172" s="76" t="s">
        <v>43</v>
      </c>
      <c r="E172" s="103" t="s">
        <v>44</v>
      </c>
      <c r="F172" s="77"/>
      <c r="G172" s="103" t="s">
        <v>180</v>
      </c>
      <c r="H172" s="78">
        <f>IF(V172&lt;&gt;"",H$5-V172+1,"")</f>
      </c>
      <c r="I172" s="78"/>
      <c r="J172" s="79">
        <f>IF(W172&lt;&gt;"",(J$5-W172+1)*1.5,"")</f>
      </c>
      <c r="K172" s="104"/>
      <c r="L172" s="81">
        <f>Y172</f>
        <v>0</v>
      </c>
      <c r="M172" s="82">
        <f>Z172</f>
        <v>0</v>
      </c>
      <c r="N172" s="83">
        <f>AH172</f>
        <v>1</v>
      </c>
      <c r="O172" s="83">
        <f>AI172</f>
        <v>0.5</v>
      </c>
      <c r="P172" s="82">
        <f>SUM(H172:J172)</f>
        <v>0</v>
      </c>
      <c r="Q172" s="84">
        <f>SUM(H172:K172)+MAX(M172,O172)</f>
        <v>0.5</v>
      </c>
      <c r="R172" s="85">
        <f>Q172+MAX(T172,U172)</f>
        <v>0.5</v>
      </c>
      <c r="S172" s="84">
        <f>SUM($H172:$K172)+MAX(M172,O172)</f>
        <v>0.5</v>
      </c>
      <c r="T172" s="86">
        <f>IF(L172&gt;0,3,0)</f>
        <v>0</v>
      </c>
      <c r="U172" s="86">
        <f>IF(P172&gt;0,3,0)</f>
        <v>0</v>
      </c>
      <c r="V172" s="87"/>
      <c r="W172" s="87"/>
      <c r="X172" s="88">
        <v>0</v>
      </c>
      <c r="Y172" s="90"/>
      <c r="Z172" s="89"/>
      <c r="AA172" s="110">
        <v>1</v>
      </c>
      <c r="AB172" s="104"/>
      <c r="AC172" s="110"/>
      <c r="AD172" s="92"/>
      <c r="AE172" s="110"/>
      <c r="AF172" s="110"/>
      <c r="AG172" s="110"/>
      <c r="AH172" s="93">
        <f>MAX(AA172:AG172)</f>
        <v>1</v>
      </c>
      <c r="AI172" s="89">
        <f>AH172*AI$5</f>
        <v>0.5</v>
      </c>
      <c r="AN172" s="96"/>
      <c r="AO172" s="96"/>
      <c r="AP172" s="111"/>
    </row>
    <row r="173" spans="1:49" s="94" customFormat="1" ht="15.75" customHeight="1">
      <c r="A173" s="74">
        <f>A172+1</f>
        <v>167</v>
      </c>
      <c r="B173" s="97" t="s">
        <v>224</v>
      </c>
      <c r="C173" s="42" t="s">
        <v>189</v>
      </c>
      <c r="D173" s="76" t="s">
        <v>43</v>
      </c>
      <c r="E173" s="76" t="s">
        <v>44</v>
      </c>
      <c r="F173" s="77">
        <f>IF(G173&lt;1942,"L",IF(G173&lt;1947,"SM",IF(G173&lt;1957,"M",IF(G173&gt;2002,"J",""))))</f>
      </c>
      <c r="G173" s="76">
        <v>1957</v>
      </c>
      <c r="H173" s="78">
        <f>IF(V173&lt;&gt;"",H$5-V173+1,"")</f>
      </c>
      <c r="I173" s="78"/>
      <c r="J173" s="79">
        <f>IF(W173&lt;&gt;"",(J$5-W173+1)*1.5,"")</f>
      </c>
      <c r="K173" s="87"/>
      <c r="L173" s="81">
        <f>Y173</f>
        <v>0</v>
      </c>
      <c r="M173" s="82">
        <f>Z173</f>
        <v>0</v>
      </c>
      <c r="N173" s="124"/>
      <c r="O173" s="83">
        <f>AI173</f>
        <v>0.5</v>
      </c>
      <c r="P173" s="82">
        <f>SUM(H173:J173)</f>
        <v>0</v>
      </c>
      <c r="Q173" s="84">
        <f>SUM(H173:K173)+MAX(M173,O173)</f>
        <v>0.5</v>
      </c>
      <c r="R173" s="85">
        <f>Q173+MAX(T173,U173)</f>
        <v>0.5</v>
      </c>
      <c r="S173" s="84">
        <f>SUM($H173:$K173)+MAX(M173,O173)</f>
        <v>0.5</v>
      </c>
      <c r="T173" s="86">
        <f>IF(L173&gt;0,3,0)</f>
        <v>0</v>
      </c>
      <c r="U173" s="86">
        <f>IF(P173&gt;0,3,0)</f>
        <v>0</v>
      </c>
      <c r="V173" s="87"/>
      <c r="W173" s="87"/>
      <c r="X173" s="88">
        <v>0</v>
      </c>
      <c r="Y173" s="80"/>
      <c r="Z173" s="80"/>
      <c r="AA173" s="80"/>
      <c r="AB173" s="87"/>
      <c r="AC173" s="80"/>
      <c r="AD173" s="92"/>
      <c r="AE173" s="80"/>
      <c r="AF173" s="80"/>
      <c r="AG173" s="80">
        <v>1</v>
      </c>
      <c r="AH173" s="93">
        <f>MAX(AA173:AG173)</f>
        <v>1</v>
      </c>
      <c r="AI173" s="89">
        <f>AH173*AI$5</f>
        <v>0.5</v>
      </c>
      <c r="AU173" s="2"/>
      <c r="AV173" s="2"/>
      <c r="AW173" s="2"/>
    </row>
    <row r="174" spans="1:46" s="94" customFormat="1" ht="15.75" customHeight="1" hidden="1">
      <c r="A174" s="74">
        <f>A173+1</f>
        <v>168</v>
      </c>
      <c r="B174" s="97" t="s">
        <v>225</v>
      </c>
      <c r="C174" s="42" t="s">
        <v>80</v>
      </c>
      <c r="D174" s="76" t="s">
        <v>43</v>
      </c>
      <c r="E174" s="76" t="s">
        <v>44</v>
      </c>
      <c r="F174" s="77">
        <f>IF(G174&lt;1942,"L",IF(G174&lt;1947,"SM",IF(G174&lt;1957,"M",IF(G174&gt;2002,"J",""))))</f>
      </c>
      <c r="G174" s="76">
        <v>1963</v>
      </c>
      <c r="H174" s="78">
        <f>IF(V174&lt;&gt;"",H$5-V174+1,"")</f>
      </c>
      <c r="I174" s="78"/>
      <c r="J174" s="79">
        <f>IF(W174&lt;&gt;"",(J$5-W174+1)*1.5,"")</f>
      </c>
      <c r="K174" s="87"/>
      <c r="L174" s="81">
        <f>Y174</f>
        <v>0</v>
      </c>
      <c r="M174" s="82">
        <f>Z174</f>
        <v>0</v>
      </c>
      <c r="N174" s="83">
        <f>AH174</f>
        <v>0</v>
      </c>
      <c r="O174" s="83">
        <f>AI174</f>
        <v>0</v>
      </c>
      <c r="P174" s="82">
        <f>SUM(H174:J174)</f>
        <v>0</v>
      </c>
      <c r="Q174" s="84">
        <f>SUM(H174:K174)+MAX(M174,O174)</f>
        <v>0</v>
      </c>
      <c r="R174" s="85">
        <f>Q174+MAX(T174,U174)</f>
        <v>0</v>
      </c>
      <c r="S174" s="84">
        <f>SUM($H174:$K174)+MAX(M174,O174)</f>
        <v>0</v>
      </c>
      <c r="T174" s="86">
        <f>IF(L174&gt;0,3,0)</f>
        <v>0</v>
      </c>
      <c r="U174" s="86">
        <f>IF(P174&gt;0,3,0)</f>
        <v>0</v>
      </c>
      <c r="V174" s="87"/>
      <c r="W174" s="87"/>
      <c r="X174" s="88">
        <v>0</v>
      </c>
      <c r="Y174" s="80"/>
      <c r="Z174" s="80"/>
      <c r="AA174" s="80"/>
      <c r="AB174" s="87"/>
      <c r="AC174" s="80"/>
      <c r="AD174" s="99"/>
      <c r="AE174" s="80"/>
      <c r="AF174" s="80"/>
      <c r="AG174" s="80"/>
      <c r="AH174" s="93">
        <f>MAX(AA174:AG174)</f>
        <v>0</v>
      </c>
      <c r="AI174" s="89">
        <f>AH174*AI$5</f>
        <v>0</v>
      </c>
      <c r="AN174" s="96"/>
      <c r="AO174" s="96"/>
      <c r="AT174" s="2"/>
    </row>
    <row r="175" spans="1:38" s="94" customFormat="1" ht="15.75" customHeight="1" hidden="1">
      <c r="A175" s="74">
        <f>A174+1</f>
        <v>169</v>
      </c>
      <c r="B175" s="75" t="s">
        <v>226</v>
      </c>
      <c r="C175" s="42" t="s">
        <v>70</v>
      </c>
      <c r="D175" s="76" t="s">
        <v>43</v>
      </c>
      <c r="E175" s="76" t="s">
        <v>44</v>
      </c>
      <c r="F175" s="77">
        <f>IF(G175&lt;1942,"L",IF(G175&lt;1947,"SM",IF(G175&lt;1957,"M",IF(G175&gt;2002,"J",""))))</f>
      </c>
      <c r="G175" s="76">
        <v>1959</v>
      </c>
      <c r="H175" s="78">
        <f>IF(V175&lt;&gt;"",H$5-V175+1,"")</f>
      </c>
      <c r="I175" s="78"/>
      <c r="J175" s="79">
        <f>IF(W175&lt;&gt;"",(J$5-W175+1)*1.5,"")</f>
      </c>
      <c r="K175" s="80"/>
      <c r="L175" s="81">
        <f>Y175</f>
        <v>0</v>
      </c>
      <c r="M175" s="82">
        <f>Z175</f>
        <v>0</v>
      </c>
      <c r="N175" s="83">
        <f>AH175</f>
        <v>0</v>
      </c>
      <c r="O175" s="83">
        <f>AI175</f>
        <v>0</v>
      </c>
      <c r="P175" s="82">
        <f>SUM(H175:J175)</f>
        <v>0</v>
      </c>
      <c r="Q175" s="84">
        <f>SUM(H175:K175)+MAX(M175,O175)</f>
        <v>0</v>
      </c>
      <c r="R175" s="85">
        <f>Q175+MAX(T175,U175)</f>
        <v>0</v>
      </c>
      <c r="S175" s="84">
        <f>SUM($H175:$K175)+MAX(M175,O175)</f>
        <v>0</v>
      </c>
      <c r="T175" s="86">
        <f>IF(L175&gt;0,3,0)</f>
        <v>0</v>
      </c>
      <c r="U175" s="86">
        <f>IF(P175&gt;0,3,0)</f>
        <v>0</v>
      </c>
      <c r="V175" s="87"/>
      <c r="W175" s="87"/>
      <c r="X175" s="88">
        <v>0</v>
      </c>
      <c r="Y175" s="80"/>
      <c r="Z175" s="80"/>
      <c r="AA175" s="90"/>
      <c r="AB175" s="87"/>
      <c r="AC175" s="80"/>
      <c r="AD175" s="92"/>
      <c r="AE175" s="80"/>
      <c r="AF175" s="80"/>
      <c r="AG175" s="80"/>
      <c r="AH175" s="93">
        <f>MAX(AA175:AG175)</f>
        <v>0</v>
      </c>
      <c r="AI175" s="89">
        <f>AH175*AI$5</f>
        <v>0</v>
      </c>
      <c r="AL175" s="2"/>
    </row>
    <row r="176" spans="1:43" s="94" customFormat="1" ht="15.75" customHeight="1" hidden="1">
      <c r="A176" s="74">
        <f>A175+1</f>
        <v>170</v>
      </c>
      <c r="B176" s="97" t="s">
        <v>227</v>
      </c>
      <c r="C176" s="42" t="s">
        <v>49</v>
      </c>
      <c r="D176" s="76" t="s">
        <v>43</v>
      </c>
      <c r="E176" s="76" t="s">
        <v>44</v>
      </c>
      <c r="F176" s="77">
        <f>IF(G176&lt;1942,"L",IF(G176&lt;1947,"SM",IF(G176&lt;1957,"M",IF(G176&gt;2002,"J",""))))</f>
      </c>
      <c r="G176" s="76">
        <v>1976</v>
      </c>
      <c r="H176" s="78">
        <f>IF(V176&lt;&gt;"",H$5-V176+1,"")</f>
      </c>
      <c r="I176" s="78"/>
      <c r="J176" s="79">
        <f>IF(W176&lt;&gt;"",(J$5-W176+1)*1.5,"")</f>
      </c>
      <c r="K176" s="87"/>
      <c r="L176" s="81">
        <f>Y176</f>
        <v>0</v>
      </c>
      <c r="M176" s="82">
        <f>Z176</f>
        <v>0</v>
      </c>
      <c r="N176" s="83">
        <f>AH176</f>
        <v>0</v>
      </c>
      <c r="O176" s="83">
        <f>AI176</f>
        <v>0</v>
      </c>
      <c r="P176" s="82">
        <f>SUM(H176:J176)</f>
        <v>0</v>
      </c>
      <c r="Q176" s="84">
        <f>SUM(H176:K176)+MAX(M176,O176)</f>
        <v>0</v>
      </c>
      <c r="R176" s="85">
        <f>Q176+MAX(T176,U176)</f>
        <v>0</v>
      </c>
      <c r="S176" s="84">
        <f>SUM($H176:$K176)+MAX(M176,O176)</f>
        <v>0</v>
      </c>
      <c r="T176" s="86">
        <f>IF(L176&gt;0,3,0)</f>
        <v>0</v>
      </c>
      <c r="U176" s="86">
        <f>IF(P176&gt;0,3,0)</f>
        <v>0</v>
      </c>
      <c r="V176" s="87"/>
      <c r="W176" s="87"/>
      <c r="X176" s="88">
        <v>0</v>
      </c>
      <c r="Y176" s="90">
        <f>IF(X176&gt;0,X$5-X176+1,0)</f>
        <v>0</v>
      </c>
      <c r="Z176" s="89">
        <f>Y176*Z$5</f>
        <v>0</v>
      </c>
      <c r="AA176" s="80"/>
      <c r="AB176" s="80"/>
      <c r="AC176" s="80"/>
      <c r="AD176" s="99"/>
      <c r="AE176" s="80"/>
      <c r="AF176" s="80"/>
      <c r="AG176" s="80"/>
      <c r="AH176" s="93">
        <f>MAX(AA176:AG176)</f>
        <v>0</v>
      </c>
      <c r="AI176" s="89">
        <f>AH176*AI$5</f>
        <v>0</v>
      </c>
      <c r="AJ176" s="111"/>
      <c r="AM176" s="2"/>
      <c r="AQ176" s="2"/>
    </row>
    <row r="177" spans="1:35" s="94" customFormat="1" ht="15.75" customHeight="1" hidden="1">
      <c r="A177" s="74">
        <f>A176+1</f>
        <v>171</v>
      </c>
      <c r="B177" s="97" t="s">
        <v>228</v>
      </c>
      <c r="C177" s="42" t="s">
        <v>58</v>
      </c>
      <c r="D177" s="76" t="s">
        <v>43</v>
      </c>
      <c r="E177" s="76" t="s">
        <v>44</v>
      </c>
      <c r="F177" s="77">
        <f>IF(G177&lt;1942,"L",IF(G177&lt;1947,"SM",IF(G177&lt;1957,"M",IF(G177&gt;2002,"J",""))))</f>
      </c>
      <c r="G177" s="76">
        <v>1959</v>
      </c>
      <c r="H177" s="78">
        <f>IF(V177&lt;&gt;"",H$5-V177+1,"")</f>
      </c>
      <c r="I177" s="78"/>
      <c r="J177" s="79">
        <f>IF(W177&lt;&gt;"",(J$5-W177+1)*1.5,"")</f>
      </c>
      <c r="K177" s="87"/>
      <c r="L177" s="81">
        <f>Y177</f>
        <v>0</v>
      </c>
      <c r="M177" s="82">
        <f>Z177</f>
        <v>0</v>
      </c>
      <c r="N177" s="83">
        <f>AH177</f>
        <v>0</v>
      </c>
      <c r="O177" s="83">
        <f>AI177</f>
        <v>0</v>
      </c>
      <c r="P177" s="82">
        <f>SUM(H177:J177)</f>
        <v>0</v>
      </c>
      <c r="Q177" s="84">
        <f>SUM(H177:K177)+MAX(M177,O177)</f>
        <v>0</v>
      </c>
      <c r="R177" s="85">
        <f>Q177+MAX(T177,U177)</f>
        <v>0</v>
      </c>
      <c r="S177" s="84">
        <f>SUM($H177:$K177)+MAX(M177,O177)</f>
        <v>0</v>
      </c>
      <c r="T177" s="86">
        <f>IF(L177&gt;0,3,0)</f>
        <v>0</v>
      </c>
      <c r="U177" s="86">
        <f>IF(P177&gt;0,3,0)</f>
        <v>0</v>
      </c>
      <c r="V177" s="87"/>
      <c r="W177" s="87"/>
      <c r="X177" s="88">
        <v>0</v>
      </c>
      <c r="Y177" s="90">
        <f>IF(X177&gt;0,X$5-X177+1,0)</f>
        <v>0</v>
      </c>
      <c r="Z177" s="89">
        <f>Y177*Z$5</f>
        <v>0</v>
      </c>
      <c r="AA177" s="80"/>
      <c r="AB177" s="87"/>
      <c r="AC177" s="80"/>
      <c r="AD177" s="80"/>
      <c r="AE177" s="80"/>
      <c r="AF177" s="80"/>
      <c r="AG177" s="80"/>
      <c r="AH177" s="93">
        <f>MAX(AA177:AG177)</f>
        <v>0</v>
      </c>
      <c r="AI177" s="89">
        <f>AH177*AI$5</f>
        <v>0</v>
      </c>
    </row>
    <row r="178" spans="1:36" s="94" customFormat="1" ht="15.75" customHeight="1" hidden="1">
      <c r="A178" s="74">
        <f>A177+1</f>
        <v>172</v>
      </c>
      <c r="B178" s="113" t="s">
        <v>229</v>
      </c>
      <c r="C178" s="42" t="s">
        <v>168</v>
      </c>
      <c r="D178" s="41" t="s">
        <v>230</v>
      </c>
      <c r="E178" s="76" t="s">
        <v>44</v>
      </c>
      <c r="F178" s="77" t="str">
        <f>IF(G178&lt;1942,"L",IF(G178&lt;1947,"SM",IF(G178&lt;1957,"M",IF(G178&gt;2002,"J",""))))</f>
        <v>L</v>
      </c>
      <c r="G178" s="76"/>
      <c r="H178" s="78">
        <f>IF(V178&lt;&gt;"",H$5-V178+1,"")</f>
      </c>
      <c r="I178" s="78"/>
      <c r="J178" s="79">
        <f>IF(W178&lt;&gt;"",(J$5-W178+1)*1.5,"")</f>
      </c>
      <c r="K178" s="87"/>
      <c r="L178" s="81">
        <f>Y178</f>
        <v>0</v>
      </c>
      <c r="M178" s="82">
        <f>Z178</f>
        <v>0</v>
      </c>
      <c r="N178" s="83">
        <f>AH178</f>
        <v>0</v>
      </c>
      <c r="O178" s="83">
        <f>AI178</f>
        <v>0</v>
      </c>
      <c r="P178" s="82">
        <f>SUM(H178:J178)</f>
        <v>0</v>
      </c>
      <c r="Q178" s="84">
        <f>SUM(H178:K178)+MAX(M178,O178)</f>
        <v>0</v>
      </c>
      <c r="R178" s="85">
        <f>Q178+MAX(T178,U178)</f>
        <v>0</v>
      </c>
      <c r="S178" s="84">
        <f>SUM($H178:$K178)+MAX(M178,O178)</f>
        <v>0</v>
      </c>
      <c r="T178" s="86">
        <f>IF(L178&gt;0,3,0)</f>
        <v>0</v>
      </c>
      <c r="U178" s="86">
        <f>IF(P178&gt;0,3,0)</f>
        <v>0</v>
      </c>
      <c r="V178" s="87"/>
      <c r="W178" s="87"/>
      <c r="X178" s="88">
        <v>0</v>
      </c>
      <c r="Y178" s="80">
        <f>IF(X178&gt;0,X$5-X178+1,0)</f>
        <v>0</v>
      </c>
      <c r="Z178" s="89">
        <f>Y178*Z$5</f>
        <v>0</v>
      </c>
      <c r="AA178" s="80"/>
      <c r="AB178" s="87"/>
      <c r="AC178" s="80"/>
      <c r="AD178" s="99"/>
      <c r="AE178" s="80"/>
      <c r="AF178" s="80"/>
      <c r="AG178" s="80"/>
      <c r="AH178" s="93">
        <f>MAX(AA178:AG178)</f>
        <v>0</v>
      </c>
      <c r="AI178" s="89">
        <f>AH178*AI$5</f>
        <v>0</v>
      </c>
      <c r="AJ178" s="2"/>
    </row>
    <row r="179" spans="1:42" s="94" customFormat="1" ht="15.75" customHeight="1" hidden="1">
      <c r="A179" s="74">
        <f>A178+1</f>
        <v>173</v>
      </c>
      <c r="B179" s="106" t="s">
        <v>231</v>
      </c>
      <c r="C179" s="42" t="s">
        <v>168</v>
      </c>
      <c r="D179" s="42" t="s">
        <v>232</v>
      </c>
      <c r="E179" s="41" t="s">
        <v>66</v>
      </c>
      <c r="F179" s="77" t="str">
        <f>IF(G179&lt;1942,"L",IF(G179&lt;1947,"SM",IF(G179&lt;1957,"M",IF(G179&gt;2002,"J",""))))</f>
        <v>L</v>
      </c>
      <c r="G179" s="41"/>
      <c r="H179" s="78">
        <f>IF(V179&lt;&gt;"",H$5-V179+1,"")</f>
      </c>
      <c r="I179" s="78"/>
      <c r="J179" s="79">
        <f>IF(W179&lt;&gt;"",(J$5-W179+1)*1.5,"")</f>
      </c>
      <c r="K179" s="80"/>
      <c r="L179" s="81">
        <f>Y179</f>
        <v>0</v>
      </c>
      <c r="M179" s="82">
        <f>Z179</f>
        <v>0</v>
      </c>
      <c r="N179" s="83">
        <f>AH179</f>
        <v>0</v>
      </c>
      <c r="O179" s="83">
        <f>AI179</f>
        <v>0</v>
      </c>
      <c r="P179" s="82">
        <f>SUM(H179:J179)</f>
        <v>0</v>
      </c>
      <c r="Q179" s="84">
        <f>SUM(H179:K179)+MAX(M179,O179)</f>
        <v>0</v>
      </c>
      <c r="R179" s="85">
        <f>Q179+MAX(T179,U179)</f>
        <v>0</v>
      </c>
      <c r="S179" s="84">
        <f>SUM($H179:$K179)+MAX(M179,O179)</f>
        <v>0</v>
      </c>
      <c r="T179" s="86">
        <f>IF(L179&gt;0,3,0)</f>
        <v>0</v>
      </c>
      <c r="U179" s="86">
        <v>0</v>
      </c>
      <c r="V179" s="87"/>
      <c r="W179" s="87"/>
      <c r="X179" s="88">
        <v>0</v>
      </c>
      <c r="Y179" s="90"/>
      <c r="Z179" s="90"/>
      <c r="AA179" s="80"/>
      <c r="AB179" s="87"/>
      <c r="AC179" s="80"/>
      <c r="AD179" s="99"/>
      <c r="AE179" s="80"/>
      <c r="AF179" s="80"/>
      <c r="AG179" s="80"/>
      <c r="AH179" s="93">
        <f>MAX(AA179:AG179)</f>
        <v>0</v>
      </c>
      <c r="AI179" s="89">
        <f>AH179*AI$5</f>
        <v>0</v>
      </c>
      <c r="AL179" s="2"/>
      <c r="AN179" s="96"/>
      <c r="AO179" s="96"/>
      <c r="AP179" s="96"/>
    </row>
    <row r="180" spans="1:39" s="94" customFormat="1" ht="15.75" customHeight="1" hidden="1">
      <c r="A180" s="74">
        <f>A179+1</f>
        <v>174</v>
      </c>
      <c r="B180" s="97" t="s">
        <v>233</v>
      </c>
      <c r="C180" s="42" t="s">
        <v>42</v>
      </c>
      <c r="D180" s="76" t="s">
        <v>43</v>
      </c>
      <c r="E180" s="76" t="s">
        <v>44</v>
      </c>
      <c r="F180" s="77" t="str">
        <f>IF(G180&lt;1942,"L",IF(G180&lt;1947,"SM",IF(G180&lt;1957,"M",IF(G180&gt;2002,"J",""))))</f>
        <v>L</v>
      </c>
      <c r="G180" s="103">
        <v>1940</v>
      </c>
      <c r="H180" s="78">
        <f>IF(V180&lt;&gt;"",H$5-V180+1,"")</f>
      </c>
      <c r="I180" s="78"/>
      <c r="J180" s="79">
        <f>IF(W180&lt;&gt;"",(J$5-W180+1)*1.5,"")</f>
      </c>
      <c r="K180" s="104"/>
      <c r="L180" s="81">
        <f>Y180</f>
        <v>0</v>
      </c>
      <c r="M180" s="82">
        <f>Z180</f>
        <v>0</v>
      </c>
      <c r="N180" s="83">
        <f>AH180</f>
        <v>0</v>
      </c>
      <c r="O180" s="83">
        <f>AI180</f>
        <v>0</v>
      </c>
      <c r="P180" s="82">
        <f>SUM(H180:J180)</f>
        <v>0</v>
      </c>
      <c r="Q180" s="84">
        <f>SUM(H180:K180)+MAX(M180,O180)</f>
        <v>0</v>
      </c>
      <c r="R180" s="85">
        <f>Q180+MAX(T180,U180)</f>
        <v>0</v>
      </c>
      <c r="S180" s="84">
        <f>SUM($H180:$K180)+MAX(M180,O180)</f>
        <v>0</v>
      </c>
      <c r="T180" s="86">
        <f>IF(L180&gt;0,3,0)</f>
        <v>0</v>
      </c>
      <c r="U180" s="86">
        <f>IF(P180&gt;0,3,0)</f>
        <v>0</v>
      </c>
      <c r="V180" s="87"/>
      <c r="W180" s="87"/>
      <c r="X180" s="88">
        <v>0</v>
      </c>
      <c r="Y180" s="80"/>
      <c r="Z180" s="89"/>
      <c r="AA180" s="80"/>
      <c r="AB180" s="87"/>
      <c r="AC180" s="80"/>
      <c r="AD180" s="80"/>
      <c r="AE180" s="80"/>
      <c r="AF180" s="80"/>
      <c r="AG180" s="80"/>
      <c r="AH180" s="93">
        <f>MAX(AA180:AG180)</f>
        <v>0</v>
      </c>
      <c r="AI180" s="89">
        <f>AH180*AI$5</f>
        <v>0</v>
      </c>
      <c r="AM180" s="95"/>
    </row>
    <row r="181" spans="1:46" s="94" customFormat="1" ht="15.75" customHeight="1" hidden="1">
      <c r="A181" s="74">
        <f>A180+1</f>
        <v>175</v>
      </c>
      <c r="B181" s="97" t="s">
        <v>234</v>
      </c>
      <c r="C181" s="42" t="s">
        <v>46</v>
      </c>
      <c r="D181" s="76" t="s">
        <v>43</v>
      </c>
      <c r="E181" s="76" t="s">
        <v>44</v>
      </c>
      <c r="F181" s="77">
        <f>IF(G181&lt;1942,"L",IF(G181&lt;1947,"SM",IF(G181&lt;1957,"M",IF(G181&gt;2002,"J",""))))</f>
      </c>
      <c r="G181" s="76">
        <v>1960</v>
      </c>
      <c r="H181" s="78">
        <f>IF(V181&lt;&gt;"",H$5-V181+1,"")</f>
      </c>
      <c r="I181" s="78"/>
      <c r="J181" s="79">
        <f>IF(W181&lt;&gt;"",(J$5-W181+1)*1.5,"")</f>
      </c>
      <c r="K181" s="87"/>
      <c r="L181" s="81">
        <f>Y181</f>
        <v>0</v>
      </c>
      <c r="M181" s="82">
        <f>Z181</f>
        <v>0</v>
      </c>
      <c r="N181" s="83">
        <f>AH181</f>
        <v>0</v>
      </c>
      <c r="O181" s="83">
        <f>AI181</f>
        <v>0</v>
      </c>
      <c r="P181" s="82">
        <f>SUM(H181:J181)</f>
        <v>0</v>
      </c>
      <c r="Q181" s="84">
        <f>SUM(H181:K181)+MAX(M181,O181)</f>
        <v>0</v>
      </c>
      <c r="R181" s="85">
        <f>Q181+MAX(T181,U181)</f>
        <v>0</v>
      </c>
      <c r="S181" s="84">
        <f>SUM($H181:$K181)+MAX(M181,O181)</f>
        <v>0</v>
      </c>
      <c r="T181" s="86">
        <f>IF(L181&gt;0,3,0)</f>
        <v>0</v>
      </c>
      <c r="U181" s="86">
        <f>IF(P181&gt;0,3,0)</f>
        <v>0</v>
      </c>
      <c r="V181" s="87"/>
      <c r="W181" s="87"/>
      <c r="X181" s="88">
        <v>0</v>
      </c>
      <c r="Y181" s="80"/>
      <c r="Z181" s="80"/>
      <c r="AA181" s="80"/>
      <c r="AB181" s="87"/>
      <c r="AC181" s="126"/>
      <c r="AD181" s="99"/>
      <c r="AE181" s="80"/>
      <c r="AF181" s="80"/>
      <c r="AG181" s="80"/>
      <c r="AH181" s="93">
        <f>MAX(AA181:AG181)</f>
        <v>0</v>
      </c>
      <c r="AI181" s="89">
        <f>AH181*AI$5</f>
        <v>0</v>
      </c>
      <c r="AJ181" s="2"/>
      <c r="AN181" s="96"/>
      <c r="AO181" s="96"/>
      <c r="AP181" s="2"/>
      <c r="AT181" s="96"/>
    </row>
    <row r="182" spans="1:46" s="94" customFormat="1" ht="15.75" customHeight="1" hidden="1">
      <c r="A182" s="74">
        <f>A181+1</f>
        <v>176</v>
      </c>
      <c r="B182" s="97" t="s">
        <v>235</v>
      </c>
      <c r="C182" s="42" t="s">
        <v>46</v>
      </c>
      <c r="D182" s="76" t="s">
        <v>43</v>
      </c>
      <c r="E182" s="76" t="s">
        <v>44</v>
      </c>
      <c r="F182" s="77" t="str">
        <f>IF(G182&lt;1942,"L",IF(G182&lt;1947,"SM",IF(G182&lt;1957,"M",IF(G182&gt;2002,"J",""))))</f>
        <v>M</v>
      </c>
      <c r="G182" s="76">
        <v>1947</v>
      </c>
      <c r="H182" s="78">
        <f>IF(V182&lt;&gt;"",H$5-V182+1,"")</f>
      </c>
      <c r="I182" s="78"/>
      <c r="J182" s="79">
        <f>IF(W182&lt;&gt;"",(J$5-W182+1)*1.5,"")</f>
      </c>
      <c r="K182" s="87"/>
      <c r="L182" s="81">
        <f>Y182</f>
        <v>0</v>
      </c>
      <c r="M182" s="82">
        <f>Z182</f>
        <v>0</v>
      </c>
      <c r="N182" s="83">
        <f>AH182</f>
        <v>0</v>
      </c>
      <c r="O182" s="83">
        <f>AI182</f>
        <v>0</v>
      </c>
      <c r="P182" s="82">
        <f>SUM(H182:J182)</f>
        <v>0</v>
      </c>
      <c r="Q182" s="84">
        <f>SUM(H182:K182)+MAX(M182,O182)</f>
        <v>0</v>
      </c>
      <c r="R182" s="85">
        <f>Q182+MAX(T182,U182)</f>
        <v>0</v>
      </c>
      <c r="S182" s="84">
        <f>SUM($H182:$K182)+MAX(M182,O182)</f>
        <v>0</v>
      </c>
      <c r="T182" s="86">
        <f>IF(L182&gt;0,3,0)</f>
        <v>0</v>
      </c>
      <c r="U182" s="86">
        <f>IF(P182&gt;0,3,0)</f>
        <v>0</v>
      </c>
      <c r="V182" s="87"/>
      <c r="W182" s="87"/>
      <c r="X182" s="88">
        <v>0</v>
      </c>
      <c r="Y182" s="90"/>
      <c r="Z182" s="90"/>
      <c r="AA182" s="80"/>
      <c r="AB182" s="87"/>
      <c r="AC182" s="80"/>
      <c r="AD182" s="99"/>
      <c r="AE182" s="80"/>
      <c r="AF182" s="80"/>
      <c r="AG182" s="80"/>
      <c r="AH182" s="93">
        <f>MAX(AA182:AG182)</f>
        <v>0</v>
      </c>
      <c r="AI182" s="89">
        <f>AH182*AI$5</f>
        <v>0</v>
      </c>
      <c r="AK182" s="2"/>
      <c r="AL182" s="96"/>
      <c r="AQ182" s="2"/>
      <c r="AR182" s="2"/>
      <c r="AS182" s="2"/>
      <c r="AT182" s="96"/>
    </row>
    <row r="183" spans="1:42" s="94" customFormat="1" ht="15.75" customHeight="1" hidden="1">
      <c r="A183" s="74">
        <f>A182+1</f>
        <v>177</v>
      </c>
      <c r="B183" s="97" t="s">
        <v>236</v>
      </c>
      <c r="C183" s="42" t="s">
        <v>42</v>
      </c>
      <c r="D183" s="76" t="s">
        <v>43</v>
      </c>
      <c r="E183" s="76" t="s">
        <v>44</v>
      </c>
      <c r="F183" s="77">
        <f>IF(G183&lt;1942,"L",IF(G183&lt;1947,"SM",IF(G183&lt;1957,"M",IF(G183&gt;2002,"J",""))))</f>
      </c>
      <c r="G183" s="76">
        <v>1963</v>
      </c>
      <c r="H183" s="78">
        <f>IF(V183&lt;&gt;"",H$5-V183+1,"")</f>
      </c>
      <c r="I183" s="78"/>
      <c r="J183" s="79">
        <f>IF(W183&lt;&gt;"",(J$5-W183+1)*1.5,"")</f>
      </c>
      <c r="K183" s="87"/>
      <c r="L183" s="81">
        <f>Y183</f>
        <v>0</v>
      </c>
      <c r="M183" s="82">
        <f>Z183</f>
        <v>0</v>
      </c>
      <c r="N183" s="83">
        <f>AH183</f>
        <v>0</v>
      </c>
      <c r="O183" s="83">
        <f>AI183</f>
        <v>0</v>
      </c>
      <c r="P183" s="82">
        <f>SUM(H183:J183)</f>
        <v>0</v>
      </c>
      <c r="Q183" s="84">
        <f>SUM(H183:K183)+MAX(M183,O183)</f>
        <v>0</v>
      </c>
      <c r="R183" s="85">
        <f>Q183+MAX(T183,U183)</f>
        <v>0</v>
      </c>
      <c r="S183" s="84">
        <f>SUM($H183:$K183)+MAX(M183,O183)</f>
        <v>0</v>
      </c>
      <c r="T183" s="86">
        <f>IF(L183&gt;0,3,0)</f>
        <v>0</v>
      </c>
      <c r="U183" s="86">
        <f>IF(P183&gt;0,3,0)</f>
        <v>0</v>
      </c>
      <c r="V183" s="87"/>
      <c r="W183" s="87"/>
      <c r="X183" s="88">
        <v>0</v>
      </c>
      <c r="Y183" s="80"/>
      <c r="Z183" s="80"/>
      <c r="AA183" s="80"/>
      <c r="AB183" s="87"/>
      <c r="AC183" s="80"/>
      <c r="AD183" s="99"/>
      <c r="AE183" s="80"/>
      <c r="AF183" s="80"/>
      <c r="AG183" s="80"/>
      <c r="AH183" s="93">
        <f>MAX(AA183:AG183)</f>
        <v>0</v>
      </c>
      <c r="AI183" s="89">
        <f>AH183*AI$5</f>
        <v>0</v>
      </c>
      <c r="AK183" s="2"/>
      <c r="AL183" s="2"/>
      <c r="AP183" s="62"/>
    </row>
    <row r="184" spans="1:41" s="94" customFormat="1" ht="15.75" customHeight="1" hidden="1">
      <c r="A184" s="74">
        <f>A183+1</f>
        <v>178</v>
      </c>
      <c r="B184" s="75" t="s">
        <v>237</v>
      </c>
      <c r="C184" s="42" t="s">
        <v>49</v>
      </c>
      <c r="D184" s="76" t="s">
        <v>43</v>
      </c>
      <c r="E184" s="103" t="s">
        <v>44</v>
      </c>
      <c r="F184" s="77" t="str">
        <f>IF(G184&lt;1942,"L",IF(G184&lt;1947,"SM",IF(G184&lt;1957,"M",IF(G184&gt;2002,"J",""))))</f>
        <v>J</v>
      </c>
      <c r="G184" s="103" t="s">
        <v>180</v>
      </c>
      <c r="H184" s="78">
        <f>IF(V184&lt;&gt;"",H$5-V184+1,"")</f>
      </c>
      <c r="I184" s="78"/>
      <c r="J184" s="79">
        <f>IF(W184&lt;&gt;"",(J$5-W184+1)*1.5,"")</f>
      </c>
      <c r="K184" s="104"/>
      <c r="L184" s="81">
        <f>Y184</f>
        <v>0</v>
      </c>
      <c r="M184" s="82">
        <f>Z184</f>
        <v>0</v>
      </c>
      <c r="N184" s="83">
        <f>AH184</f>
        <v>0</v>
      </c>
      <c r="O184" s="83">
        <f>AI184</f>
        <v>0</v>
      </c>
      <c r="P184" s="82">
        <f>SUM(H184:J184)</f>
        <v>0</v>
      </c>
      <c r="Q184" s="84">
        <f>SUM(H184:K184)+MAX(M184,O184)</f>
        <v>0</v>
      </c>
      <c r="R184" s="85">
        <f>Q184+MAX(T184,U184)</f>
        <v>0</v>
      </c>
      <c r="S184" s="84">
        <f>SUM($H184:$K184)+MAX(M184,O184)</f>
        <v>0</v>
      </c>
      <c r="T184" s="86">
        <f>IF(L184&gt;0,3,0)</f>
        <v>0</v>
      </c>
      <c r="U184" s="86">
        <f>IF(P184&gt;0,3,0)</f>
        <v>0</v>
      </c>
      <c r="V184" s="87"/>
      <c r="W184" s="87"/>
      <c r="X184" s="88">
        <v>0</v>
      </c>
      <c r="Y184" s="80"/>
      <c r="Z184" s="80"/>
      <c r="AA184" s="110"/>
      <c r="AB184" s="104"/>
      <c r="AC184" s="110"/>
      <c r="AD184" s="99"/>
      <c r="AE184" s="110"/>
      <c r="AF184" s="110"/>
      <c r="AG184" s="110"/>
      <c r="AH184" s="93">
        <f>MAX(AA184:AG184)</f>
        <v>0</v>
      </c>
      <c r="AI184" s="89">
        <f>AH184*AI$5</f>
        <v>0</v>
      </c>
      <c r="AK184" s="96"/>
      <c r="AN184" s="96"/>
      <c r="AO184" s="96"/>
    </row>
    <row r="185" spans="1:41" s="94" customFormat="1" ht="15.75" customHeight="1" hidden="1">
      <c r="A185" s="74">
        <f>A184+1</f>
        <v>179</v>
      </c>
      <c r="B185" s="97" t="s">
        <v>238</v>
      </c>
      <c r="C185" s="42" t="s">
        <v>70</v>
      </c>
      <c r="D185" s="76" t="s">
        <v>43</v>
      </c>
      <c r="E185" s="76" t="s">
        <v>44</v>
      </c>
      <c r="F185" s="77">
        <f>IF(G185&lt;1942,"L",IF(G185&lt;1947,"SM",IF(G185&lt;1957,"M",IF(G185&gt;2002,"J",""))))</f>
      </c>
      <c r="G185" s="76">
        <v>1963</v>
      </c>
      <c r="H185" s="78">
        <f>IF(V185&lt;&gt;"",H$5-V185+1,"")</f>
      </c>
      <c r="I185" s="78"/>
      <c r="J185" s="79">
        <f>IF(W185&lt;&gt;"",(J$5-W185+1)*1.5,"")</f>
      </c>
      <c r="K185" s="87"/>
      <c r="L185" s="81">
        <f>Y185</f>
        <v>0</v>
      </c>
      <c r="M185" s="82">
        <f>Z185</f>
        <v>0</v>
      </c>
      <c r="N185" s="83">
        <f>AH185</f>
        <v>0</v>
      </c>
      <c r="O185" s="83">
        <f>AI185</f>
        <v>0</v>
      </c>
      <c r="P185" s="82">
        <f>SUM(H185:J185)</f>
        <v>0</v>
      </c>
      <c r="Q185" s="84">
        <f>SUM(H185:K185)+MAX(M185,O185)</f>
        <v>0</v>
      </c>
      <c r="R185" s="85">
        <f>Q185+MAX(T185,U185)</f>
        <v>0</v>
      </c>
      <c r="S185" s="84">
        <f>SUM($H185:$K185)+MAX(M185,O185)</f>
        <v>0</v>
      </c>
      <c r="T185" s="86">
        <f>IF(L185&gt;0,3,0)</f>
        <v>0</v>
      </c>
      <c r="U185" s="86">
        <f>IF(P185&gt;0,3,0)</f>
        <v>0</v>
      </c>
      <c r="V185" s="87"/>
      <c r="W185" s="87"/>
      <c r="X185" s="88">
        <v>0</v>
      </c>
      <c r="Y185" s="80">
        <f>IF(X185&gt;0,X$5-X185+1,0)</f>
        <v>0</v>
      </c>
      <c r="Z185" s="89">
        <f>Y185*Z$5</f>
        <v>0</v>
      </c>
      <c r="AA185" s="80"/>
      <c r="AB185" s="87"/>
      <c r="AC185" s="80"/>
      <c r="AD185" s="80"/>
      <c r="AE185" s="80"/>
      <c r="AF185" s="80"/>
      <c r="AG185" s="80"/>
      <c r="AH185" s="93">
        <f>MAX(AA185:AG185)</f>
        <v>0</v>
      </c>
      <c r="AI185" s="89">
        <f>AH185*AI$5</f>
        <v>0</v>
      </c>
      <c r="AM185" s="2"/>
      <c r="AN185" s="2"/>
      <c r="AO185" s="2"/>
    </row>
    <row r="186" spans="1:45" s="94" customFormat="1" ht="15.75" customHeight="1" hidden="1">
      <c r="A186" s="74">
        <f>A185+1</f>
        <v>180</v>
      </c>
      <c r="B186" s="97" t="s">
        <v>239</v>
      </c>
      <c r="C186" s="42" t="s">
        <v>42</v>
      </c>
      <c r="D186" s="76" t="s">
        <v>43</v>
      </c>
      <c r="E186" s="76" t="s">
        <v>44</v>
      </c>
      <c r="F186" s="77">
        <f>IF(G186&lt;1942,"L",IF(G186&lt;1947,"SM",IF(G186&lt;1957,"M",IF(G186&gt;2002,"J",""))))</f>
      </c>
      <c r="G186" s="76">
        <v>1963</v>
      </c>
      <c r="H186" s="78">
        <f>IF(V186&lt;&gt;"",H$5-V186+1,"")</f>
      </c>
      <c r="I186" s="78"/>
      <c r="J186" s="79">
        <f>IF(W186&lt;&gt;"",(J$5-W186+1)*1.5,"")</f>
      </c>
      <c r="K186" s="87"/>
      <c r="L186" s="81">
        <f>Y186</f>
        <v>0</v>
      </c>
      <c r="M186" s="82">
        <f>Z186</f>
        <v>0</v>
      </c>
      <c r="N186" s="83">
        <f>AH186</f>
        <v>0</v>
      </c>
      <c r="O186" s="83">
        <f>AI186</f>
        <v>0</v>
      </c>
      <c r="P186" s="82">
        <f>SUM(H186:J186)</f>
        <v>0</v>
      </c>
      <c r="Q186" s="84">
        <f>SUM(H186:K186)+MAX(M186,O186)</f>
        <v>0</v>
      </c>
      <c r="R186" s="85">
        <f>Q186+MAX(T186,U186)</f>
        <v>0</v>
      </c>
      <c r="S186" s="84">
        <f>SUM($H186:$K186)+MAX(M186,O186)</f>
        <v>0</v>
      </c>
      <c r="T186" s="86">
        <f>IF(L186&gt;0,3,0)</f>
        <v>0</v>
      </c>
      <c r="U186" s="86">
        <f>IF(P186&gt;0,3,0)</f>
        <v>0</v>
      </c>
      <c r="V186" s="87"/>
      <c r="W186" s="87"/>
      <c r="X186" s="88">
        <v>0</v>
      </c>
      <c r="Y186" s="80"/>
      <c r="Z186" s="80"/>
      <c r="AA186" s="80"/>
      <c r="AB186" s="87"/>
      <c r="AC186" s="80"/>
      <c r="AD186" s="99"/>
      <c r="AE186" s="80"/>
      <c r="AF186" s="110"/>
      <c r="AG186" s="110"/>
      <c r="AH186" s="93">
        <f>MAX(AA186:AG186)</f>
        <v>0</v>
      </c>
      <c r="AI186" s="89">
        <f>AH186*AI$5</f>
        <v>0</v>
      </c>
      <c r="AN186" s="2"/>
      <c r="AO186" s="2"/>
      <c r="AP186" s="2"/>
      <c r="AQ186" s="96"/>
      <c r="AR186" s="96"/>
      <c r="AS186" s="96"/>
    </row>
    <row r="187" spans="1:46" s="94" customFormat="1" ht="15.75" customHeight="1" hidden="1">
      <c r="A187" s="74">
        <f>A186+1</f>
        <v>181</v>
      </c>
      <c r="B187" s="106" t="s">
        <v>240</v>
      </c>
      <c r="C187" s="42"/>
      <c r="D187" s="42" t="s">
        <v>169</v>
      </c>
      <c r="E187" s="41" t="s">
        <v>66</v>
      </c>
      <c r="F187" s="77" t="str">
        <f>IF(G187&lt;1942,"L",IF(G187&lt;1947,"SM",IF(G187&lt;1957,"M",IF(G187&gt;2002,"J",""))))</f>
        <v>L</v>
      </c>
      <c r="G187" s="76"/>
      <c r="H187" s="78">
        <f>IF(V187&lt;&gt;"",H$5-V187+1,"")</f>
      </c>
      <c r="I187" s="78"/>
      <c r="J187" s="79">
        <f>IF(W187&lt;&gt;"",(J$5-W187+1)*1.5,"")</f>
      </c>
      <c r="K187" s="87"/>
      <c r="L187" s="81">
        <f>Y187</f>
        <v>0</v>
      </c>
      <c r="M187" s="82">
        <f>Z187</f>
        <v>0</v>
      </c>
      <c r="N187" s="83">
        <f>AH187</f>
        <v>0</v>
      </c>
      <c r="O187" s="83">
        <f>AI187</f>
        <v>0</v>
      </c>
      <c r="P187" s="82">
        <f>SUM(H187:J187)</f>
        <v>0</v>
      </c>
      <c r="Q187" s="84">
        <f>SUM(H187:K187)+MAX(M187,O187)</f>
        <v>0</v>
      </c>
      <c r="R187" s="85">
        <f>Q187+MAX(T187,U187)</f>
        <v>0</v>
      </c>
      <c r="S187" s="84">
        <f>SUM($H187:$K187)+MAX(M187,O187)</f>
        <v>0</v>
      </c>
      <c r="T187" s="86">
        <f>IF(L187&gt;0,3,0)</f>
        <v>0</v>
      </c>
      <c r="U187" s="86">
        <f>IF(P187&gt;0,3,0)</f>
        <v>0</v>
      </c>
      <c r="V187" s="87"/>
      <c r="W187" s="87"/>
      <c r="X187" s="88">
        <v>0</v>
      </c>
      <c r="Y187" s="80"/>
      <c r="Z187" s="80"/>
      <c r="AA187" s="80"/>
      <c r="AB187" s="87"/>
      <c r="AC187" s="80"/>
      <c r="AD187" s="99"/>
      <c r="AE187" s="80"/>
      <c r="AF187" s="80"/>
      <c r="AG187" s="80"/>
      <c r="AH187" s="93">
        <f>MAX(AA187:AG187)</f>
        <v>0</v>
      </c>
      <c r="AI187" s="89">
        <f>AH187*AI$5</f>
        <v>0</v>
      </c>
      <c r="AN187" s="2"/>
      <c r="AO187" s="2"/>
      <c r="AT187" s="95"/>
    </row>
    <row r="188" spans="1:46" s="94" customFormat="1" ht="15.75" customHeight="1" hidden="1">
      <c r="A188" s="74">
        <f>A187+1</f>
        <v>182</v>
      </c>
      <c r="B188" s="97" t="s">
        <v>241</v>
      </c>
      <c r="C188" s="42" t="s">
        <v>42</v>
      </c>
      <c r="D188" s="76" t="s">
        <v>43</v>
      </c>
      <c r="E188" s="76" t="s">
        <v>44</v>
      </c>
      <c r="F188" s="77">
        <f>IF(G188&lt;1942,"L",IF(G188&lt;1947,"SM",IF(G188&lt;1957,"M",IF(G188&gt;2002,"J",""))))</f>
      </c>
      <c r="G188" s="76">
        <v>1966</v>
      </c>
      <c r="H188" s="78">
        <f>IF(V188&lt;&gt;"",H$5-V188+1,"")</f>
      </c>
      <c r="I188" s="78"/>
      <c r="J188" s="79">
        <f>IF(W188&lt;&gt;"",(J$5-W188+1)*1.5,"")</f>
      </c>
      <c r="K188" s="87"/>
      <c r="L188" s="81">
        <f>Y188</f>
        <v>0</v>
      </c>
      <c r="M188" s="82">
        <f>Z188</f>
        <v>0</v>
      </c>
      <c r="N188" s="83">
        <f>AH188</f>
        <v>0</v>
      </c>
      <c r="O188" s="83">
        <f>AI188</f>
        <v>0</v>
      </c>
      <c r="P188" s="82">
        <f>SUM(H188:J188)</f>
        <v>0</v>
      </c>
      <c r="Q188" s="84">
        <f>SUM(H188:K188)+MAX(M188,O188)</f>
        <v>0</v>
      </c>
      <c r="R188" s="85">
        <f>Q188+MAX(T188,U188)</f>
        <v>0</v>
      </c>
      <c r="S188" s="84">
        <f>SUM($H188:$K188)+MAX(M188,O188)</f>
        <v>0</v>
      </c>
      <c r="T188" s="86">
        <f>IF(L188&gt;0,3,0)</f>
        <v>0</v>
      </c>
      <c r="U188" s="86">
        <f>IF(P188&gt;0,3,0)</f>
        <v>0</v>
      </c>
      <c r="V188" s="87"/>
      <c r="W188" s="87"/>
      <c r="X188" s="88">
        <v>0</v>
      </c>
      <c r="Y188" s="90"/>
      <c r="Z188" s="90"/>
      <c r="AA188" s="80"/>
      <c r="AB188" s="101"/>
      <c r="AC188" s="80"/>
      <c r="AD188" s="99"/>
      <c r="AE188" s="80"/>
      <c r="AF188" s="80"/>
      <c r="AG188" s="80"/>
      <c r="AH188" s="93">
        <f>MAX(AA188:AG188)</f>
        <v>0</v>
      </c>
      <c r="AI188" s="89">
        <f>AH188*AI$5</f>
        <v>0</v>
      </c>
      <c r="AL188" s="111"/>
      <c r="AT188" s="2"/>
    </row>
    <row r="189" spans="1:35" s="94" customFormat="1" ht="15.75" customHeight="1" hidden="1">
      <c r="A189" s="74">
        <f>A188+1</f>
        <v>183</v>
      </c>
      <c r="B189" s="97" t="s">
        <v>242</v>
      </c>
      <c r="C189" s="42" t="s">
        <v>42</v>
      </c>
      <c r="D189" s="76" t="s">
        <v>43</v>
      </c>
      <c r="E189" s="76" t="s">
        <v>44</v>
      </c>
      <c r="F189" s="77" t="str">
        <f>IF(G189&lt;1942,"L",IF(G189&lt;1947,"SM",IF(G189&lt;1957,"M",IF(G189&gt;2002,"J",""))))</f>
        <v>M</v>
      </c>
      <c r="G189" s="76">
        <v>1953</v>
      </c>
      <c r="H189" s="78">
        <f>IF(V189&lt;&gt;"",H$5-V189+1,"")</f>
      </c>
      <c r="I189" s="78"/>
      <c r="J189" s="79">
        <f>IF(W189&lt;&gt;"",(J$5-W189+1)*1.5,"")</f>
      </c>
      <c r="K189" s="87"/>
      <c r="L189" s="81">
        <f>Y189</f>
        <v>0</v>
      </c>
      <c r="M189" s="82">
        <f>Z189</f>
        <v>0</v>
      </c>
      <c r="N189" s="83">
        <f>AH189</f>
        <v>0</v>
      </c>
      <c r="O189" s="83">
        <f>AI189</f>
        <v>0</v>
      </c>
      <c r="P189" s="82">
        <f>SUM(H189:J189)</f>
        <v>0</v>
      </c>
      <c r="Q189" s="84">
        <f>SUM(H189:K189)+MAX(M189,O189)</f>
        <v>0</v>
      </c>
      <c r="R189" s="85">
        <f>Q189+MAX(T189,U189)</f>
        <v>0</v>
      </c>
      <c r="S189" s="84">
        <f>SUM($H189:$K189)+MAX(M189,O189)</f>
        <v>0</v>
      </c>
      <c r="T189" s="86">
        <f>IF(L189&gt;0,3,0)</f>
        <v>0</v>
      </c>
      <c r="U189" s="86">
        <f>IF(P189&gt;0,3,0)</f>
        <v>0</v>
      </c>
      <c r="V189" s="87"/>
      <c r="W189" s="87"/>
      <c r="X189" s="88">
        <v>0</v>
      </c>
      <c r="Y189" s="80"/>
      <c r="Z189" s="80"/>
      <c r="AA189" s="80"/>
      <c r="AB189" s="87"/>
      <c r="AC189" s="80"/>
      <c r="AD189" s="99"/>
      <c r="AE189" s="80"/>
      <c r="AF189" s="80"/>
      <c r="AG189" s="80"/>
      <c r="AH189" s="93">
        <f>MAX(AA189:AG189)</f>
        <v>0</v>
      </c>
      <c r="AI189" s="89">
        <f>AH189*AI$5</f>
        <v>0</v>
      </c>
    </row>
    <row r="190" spans="1:52" ht="15.75" customHeight="1" hidden="1">
      <c r="A190" s="74">
        <f>A189+1</f>
        <v>184</v>
      </c>
      <c r="B190" s="75" t="s">
        <v>243</v>
      </c>
      <c r="C190" s="42" t="s">
        <v>42</v>
      </c>
      <c r="D190" s="76" t="s">
        <v>43</v>
      </c>
      <c r="E190" s="76" t="s">
        <v>44</v>
      </c>
      <c r="F190" s="77">
        <f>IF(G190&lt;1942,"L",IF(G190&lt;1947,"SM",IF(G190&lt;1957,"M",IF(G190&gt;2002,"J",""))))</f>
      </c>
      <c r="G190" s="108">
        <v>1993</v>
      </c>
      <c r="H190" s="78">
        <f>IF(V190&lt;&gt;"",H$5-V190+1,"")</f>
      </c>
      <c r="I190" s="78"/>
      <c r="J190" s="79">
        <f>IF(W190&lt;&gt;"",(J$5-W190+1)*1.5,"")</f>
      </c>
      <c r="K190" s="87"/>
      <c r="L190" s="81">
        <f>Y190</f>
        <v>0</v>
      </c>
      <c r="M190" s="82">
        <f>Z190</f>
        <v>0</v>
      </c>
      <c r="N190" s="83">
        <f>AH190</f>
        <v>0</v>
      </c>
      <c r="O190" s="83">
        <f>AI190</f>
        <v>0</v>
      </c>
      <c r="P190" s="82">
        <f>SUM(H190:J190)</f>
        <v>0</v>
      </c>
      <c r="Q190" s="84">
        <f>SUM(H190:K190)+MAX(M190,O190)</f>
        <v>0</v>
      </c>
      <c r="R190" s="85">
        <f>Q190+MAX(T190,U190)</f>
        <v>0</v>
      </c>
      <c r="S190" s="84">
        <f>SUM($H190:$K190)+MAX(M190,O190)</f>
        <v>0</v>
      </c>
      <c r="T190" s="86">
        <f>IF(L190&gt;0,3,0)</f>
        <v>0</v>
      </c>
      <c r="U190" s="86">
        <f>IF(P190&gt;0,3,0)</f>
        <v>0</v>
      </c>
      <c r="V190" s="87"/>
      <c r="W190" s="87"/>
      <c r="X190" s="88">
        <v>0</v>
      </c>
      <c r="Y190" s="80"/>
      <c r="Z190" s="89"/>
      <c r="AA190" s="90"/>
      <c r="AB190" s="87"/>
      <c r="AC190" s="80"/>
      <c r="AD190" s="99"/>
      <c r="AE190" s="80"/>
      <c r="AF190" s="80"/>
      <c r="AG190" s="80"/>
      <c r="AH190" s="93">
        <f>MAX(AA190:AG190)</f>
        <v>0</v>
      </c>
      <c r="AI190" s="89">
        <f>AH190*AI$5</f>
        <v>0</v>
      </c>
      <c r="AJ190" s="94"/>
      <c r="AK190" s="94"/>
      <c r="AM190" s="94"/>
      <c r="AN190" s="95"/>
      <c r="AO190" s="95"/>
      <c r="AP190" s="94"/>
      <c r="AQ190" s="94"/>
      <c r="AR190" s="94"/>
      <c r="AS190" s="94"/>
      <c r="AT190" s="94"/>
      <c r="AU190" s="94"/>
      <c r="AV190" s="94"/>
      <c r="AW190" s="94"/>
      <c r="AX190" s="96"/>
      <c r="AY190" s="96"/>
      <c r="AZ190" s="96"/>
    </row>
    <row r="191" spans="1:43" s="94" customFormat="1" ht="15.75" customHeight="1" hidden="1">
      <c r="A191" s="74">
        <f>A190+1</f>
        <v>185</v>
      </c>
      <c r="B191" s="127" t="s">
        <v>244</v>
      </c>
      <c r="C191" s="42"/>
      <c r="D191" s="42" t="s">
        <v>208</v>
      </c>
      <c r="E191" s="76" t="s">
        <v>44</v>
      </c>
      <c r="F191" s="77" t="str">
        <f>IF(G191&lt;1942,"L",IF(G191&lt;1947,"SM",IF(G191&lt;1957,"M",IF(G191&gt;2002,"J",""))))</f>
        <v>L</v>
      </c>
      <c r="G191" s="76"/>
      <c r="H191" s="78">
        <f>IF(V191&lt;&gt;"",H$5-V191+1,"")</f>
      </c>
      <c r="I191" s="78"/>
      <c r="J191" s="79">
        <f>IF(W191&lt;&gt;"",(J$5-W191+1)*1.5,"")</f>
      </c>
      <c r="K191" s="80"/>
      <c r="L191" s="81">
        <f>Y191</f>
        <v>0</v>
      </c>
      <c r="M191" s="82">
        <f>Z191</f>
        <v>0</v>
      </c>
      <c r="N191" s="83">
        <f>AH191</f>
        <v>0</v>
      </c>
      <c r="O191" s="83">
        <f>AI191</f>
        <v>0</v>
      </c>
      <c r="P191" s="82">
        <f>SUM(H191:J191)</f>
        <v>0</v>
      </c>
      <c r="Q191" s="84">
        <f>SUM(H191:K191)+MAX(M191,O191)</f>
        <v>0</v>
      </c>
      <c r="R191" s="85">
        <f>Q191+MAX(T191,U191)</f>
        <v>0</v>
      </c>
      <c r="S191" s="84">
        <f>SUM($H191:$K191)+MAX(M191,O191)</f>
        <v>0</v>
      </c>
      <c r="T191" s="86">
        <f>IF(L191&gt;0,3,0)</f>
        <v>0</v>
      </c>
      <c r="U191" s="86">
        <f>IF(P191&gt;0,3,0)</f>
        <v>0</v>
      </c>
      <c r="V191" s="87"/>
      <c r="W191" s="87"/>
      <c r="X191" s="88">
        <v>0</v>
      </c>
      <c r="Y191" s="80"/>
      <c r="Z191" s="80"/>
      <c r="AA191" s="80"/>
      <c r="AB191" s="80"/>
      <c r="AC191" s="80"/>
      <c r="AD191" s="99"/>
      <c r="AE191" s="80"/>
      <c r="AF191" s="80"/>
      <c r="AG191" s="80"/>
      <c r="AH191" s="93">
        <f>MAX(AA191:AG191)</f>
        <v>0</v>
      </c>
      <c r="AI191" s="89">
        <f>AH191*AI$5</f>
        <v>0</v>
      </c>
      <c r="AP191" s="96"/>
      <c r="AQ191" s="2"/>
    </row>
    <row r="192" spans="1:35" s="94" customFormat="1" ht="15.75" customHeight="1" hidden="1">
      <c r="A192" s="74">
        <f>A191+1</f>
        <v>186</v>
      </c>
      <c r="B192" s="97" t="s">
        <v>245</v>
      </c>
      <c r="C192" s="42" t="s">
        <v>46</v>
      </c>
      <c r="D192" s="76" t="s">
        <v>43</v>
      </c>
      <c r="E192" s="76" t="s">
        <v>44</v>
      </c>
      <c r="F192" s="77">
        <f>IF(G192&lt;1942,"L",IF(G192&lt;1947,"SM",IF(G192&lt;1957,"M",IF(G192&gt;2002,"J",""))))</f>
      </c>
      <c r="G192" s="76">
        <v>1963</v>
      </c>
      <c r="H192" s="78">
        <f>IF(V192&lt;&gt;"",H$5-V192+1,"")</f>
      </c>
      <c r="I192" s="78"/>
      <c r="J192" s="79"/>
      <c r="K192" s="87"/>
      <c r="L192" s="81">
        <f>Y192</f>
        <v>0</v>
      </c>
      <c r="M192" s="82">
        <f>Z192</f>
        <v>0</v>
      </c>
      <c r="N192" s="83">
        <f>AH192</f>
        <v>0</v>
      </c>
      <c r="O192" s="83">
        <f>AI192</f>
        <v>0</v>
      </c>
      <c r="P192" s="82">
        <f>SUM(H192:J192)</f>
        <v>0</v>
      </c>
      <c r="Q192" s="84">
        <f>SUM(H192:K192)+MAX(M192,O192)</f>
        <v>0</v>
      </c>
      <c r="R192" s="85">
        <f>Q192+MAX(T192,U192)</f>
        <v>0</v>
      </c>
      <c r="S192" s="84">
        <f>SUM($H192:$K192)+MAX(M192,O192)</f>
        <v>0</v>
      </c>
      <c r="T192" s="86">
        <f>IF(L192&gt;0,3,0)</f>
        <v>0</v>
      </c>
      <c r="U192" s="86">
        <f>IF(P192&gt;0,3,0)</f>
        <v>0</v>
      </c>
      <c r="V192" s="87"/>
      <c r="W192" s="87"/>
      <c r="X192" s="88">
        <v>0</v>
      </c>
      <c r="Y192" s="80"/>
      <c r="Z192" s="89"/>
      <c r="AA192" s="80"/>
      <c r="AB192" s="87"/>
      <c r="AC192" s="80"/>
      <c r="AD192" s="99"/>
      <c r="AE192" s="80"/>
      <c r="AF192" s="80"/>
      <c r="AG192" s="80"/>
      <c r="AH192" s="93">
        <f>MAX(AA192:AG192)</f>
        <v>0</v>
      </c>
      <c r="AI192" s="89"/>
    </row>
    <row r="193" spans="1:35" s="94" customFormat="1" ht="15.75" customHeight="1" hidden="1">
      <c r="A193" s="74">
        <f>A192+1</f>
        <v>187</v>
      </c>
      <c r="B193" s="106" t="s">
        <v>246</v>
      </c>
      <c r="C193" s="42" t="s">
        <v>46</v>
      </c>
      <c r="D193" s="76" t="s">
        <v>43</v>
      </c>
      <c r="E193" s="41" t="s">
        <v>66</v>
      </c>
      <c r="F193" s="77">
        <f>IF(G193&lt;1942,"L",IF(G193&lt;1947,"SM",IF(G193&lt;1957,"M",IF(G193&gt;2002,"J",""))))</f>
      </c>
      <c r="G193" s="116">
        <v>1969</v>
      </c>
      <c r="H193" s="78">
        <f>IF(V193&lt;&gt;"",H$5-V193+1,"")</f>
      </c>
      <c r="I193" s="78"/>
      <c r="J193" s="79">
        <f>IF(W193&lt;&gt;"",(J$5-W193+1)*1.5,"")</f>
      </c>
      <c r="K193" s="80"/>
      <c r="L193" s="81">
        <f>Y193</f>
        <v>0</v>
      </c>
      <c r="M193" s="82">
        <f>Z193</f>
        <v>0</v>
      </c>
      <c r="N193" s="83">
        <f>AH193</f>
        <v>0</v>
      </c>
      <c r="O193" s="83">
        <f>AI193</f>
        <v>0</v>
      </c>
      <c r="P193" s="82">
        <f>SUM(H193:J193)</f>
        <v>0</v>
      </c>
      <c r="Q193" s="84">
        <f>SUM(H193:K193)+MAX(M193,O193)</f>
        <v>0</v>
      </c>
      <c r="R193" s="85">
        <f>Q193+MAX(T193,U193)</f>
        <v>0</v>
      </c>
      <c r="S193" s="84">
        <f>SUM($H193:$K193)+MAX(M193,O193)</f>
        <v>0</v>
      </c>
      <c r="T193" s="86">
        <f>IF(L193&gt;0,3,0)</f>
        <v>0</v>
      </c>
      <c r="U193" s="86">
        <f>IF(P193&gt;0,3,0)</f>
        <v>0</v>
      </c>
      <c r="V193" s="87"/>
      <c r="W193" s="87"/>
      <c r="X193" s="88">
        <v>0</v>
      </c>
      <c r="Y193" s="80"/>
      <c r="Z193" s="89"/>
      <c r="AA193" s="80"/>
      <c r="AB193" s="87"/>
      <c r="AC193" s="80"/>
      <c r="AD193" s="99"/>
      <c r="AE193" s="80"/>
      <c r="AF193" s="80"/>
      <c r="AG193" s="80"/>
      <c r="AH193" s="93">
        <f>MAX(AA193:AG193)</f>
        <v>0</v>
      </c>
      <c r="AI193" s="89">
        <f>AH193*AI$5</f>
        <v>0</v>
      </c>
    </row>
    <row r="194" spans="1:49" s="94" customFormat="1" ht="15.75" customHeight="1" hidden="1">
      <c r="A194" s="74">
        <f>A193+1</f>
        <v>188</v>
      </c>
      <c r="B194" s="75" t="s">
        <v>247</v>
      </c>
      <c r="C194" s="42" t="s">
        <v>42</v>
      </c>
      <c r="D194" s="76" t="s">
        <v>43</v>
      </c>
      <c r="E194" s="76" t="s">
        <v>44</v>
      </c>
      <c r="F194" s="77">
        <f>IF(G194&lt;1942,"L",IF(G194&lt;1947,"SM",IF(G194&lt;1957,"M",IF(G194&gt;2002,"J",""))))</f>
      </c>
      <c r="G194" s="76">
        <v>1994</v>
      </c>
      <c r="H194" s="78">
        <f>IF(V194&lt;&gt;"",H$5-V194+1,"")</f>
      </c>
      <c r="I194" s="78"/>
      <c r="J194" s="79">
        <f>IF(W194&lt;&gt;"",(J$5-W194+1)*1.5,"")</f>
      </c>
      <c r="K194" s="80"/>
      <c r="L194" s="81">
        <f>Y194</f>
        <v>0</v>
      </c>
      <c r="M194" s="82">
        <f>Z194</f>
        <v>0</v>
      </c>
      <c r="N194" s="83">
        <f>AH194</f>
        <v>0</v>
      </c>
      <c r="O194" s="83">
        <f>AI194</f>
        <v>0</v>
      </c>
      <c r="P194" s="82">
        <f>SUM(H194:J194)</f>
        <v>0</v>
      </c>
      <c r="Q194" s="84">
        <f>SUM(H194:K194)+MAX(M194,O194)</f>
        <v>0</v>
      </c>
      <c r="R194" s="85">
        <f>Q194+MAX(T194,U194)</f>
        <v>0</v>
      </c>
      <c r="S194" s="84">
        <f>SUM($H194:$K194)+MAX(M194,O194)</f>
        <v>0</v>
      </c>
      <c r="T194" s="86">
        <f>IF(L194&gt;0,3,0)</f>
        <v>0</v>
      </c>
      <c r="U194" s="86">
        <f>IF(P194&gt;0,3,0)</f>
        <v>0</v>
      </c>
      <c r="V194" s="87"/>
      <c r="W194" s="87"/>
      <c r="X194" s="88">
        <v>0</v>
      </c>
      <c r="Y194" s="80"/>
      <c r="Z194" s="89"/>
      <c r="AA194" s="80"/>
      <c r="AB194" s="80"/>
      <c r="AC194" s="80"/>
      <c r="AD194" s="99"/>
      <c r="AE194" s="80"/>
      <c r="AF194" s="80"/>
      <c r="AG194" s="80"/>
      <c r="AH194" s="93">
        <f>MAX(AA194:AG194)</f>
        <v>0</v>
      </c>
      <c r="AI194" s="89">
        <f>AH194*AI$5</f>
        <v>0</v>
      </c>
      <c r="AP194" s="2"/>
      <c r="AU194" s="96"/>
      <c r="AV194" s="96"/>
      <c r="AW194" s="96"/>
    </row>
    <row r="195" spans="1:35" s="94" customFormat="1" ht="15.75" customHeight="1" hidden="1">
      <c r="A195" s="74">
        <f>A194+1</f>
        <v>189</v>
      </c>
      <c r="B195" s="97" t="s">
        <v>248</v>
      </c>
      <c r="C195" s="42" t="s">
        <v>58</v>
      </c>
      <c r="D195" s="76" t="s">
        <v>43</v>
      </c>
      <c r="E195" s="76" t="s">
        <v>44</v>
      </c>
      <c r="F195" s="77">
        <f>IF(G195&lt;1942,"L",IF(G195&lt;1947,"SM",IF(G195&lt;1957,"M",IF(G195&gt;2002,"J",""))))</f>
      </c>
      <c r="G195" s="76">
        <v>1960</v>
      </c>
      <c r="H195" s="78">
        <f>IF(V195&lt;&gt;"",H$5-V195+1,"")</f>
      </c>
      <c r="I195" s="78"/>
      <c r="J195" s="79">
        <f>IF(W195&lt;&gt;"",(J$5-W195+1)*1.5,"")</f>
      </c>
      <c r="K195" s="87"/>
      <c r="L195" s="81">
        <f>Y195</f>
        <v>0</v>
      </c>
      <c r="M195" s="82">
        <f>Z195</f>
        <v>0</v>
      </c>
      <c r="N195" s="83">
        <f>AH195</f>
        <v>0</v>
      </c>
      <c r="O195" s="83">
        <f>AI195</f>
        <v>0</v>
      </c>
      <c r="P195" s="82">
        <f>SUM(H195:J195)</f>
        <v>0</v>
      </c>
      <c r="Q195" s="84">
        <f>SUM(H195:K195)+MAX(M195,O195)</f>
        <v>0</v>
      </c>
      <c r="R195" s="85">
        <f>Q195+MAX(T195,U195)</f>
        <v>0</v>
      </c>
      <c r="S195" s="84">
        <f>SUM($H195:$K195)+MAX(M195,O195)</f>
        <v>0</v>
      </c>
      <c r="T195" s="86">
        <f>IF(L195&gt;0,3,0)</f>
        <v>0</v>
      </c>
      <c r="U195" s="86">
        <f>IF(P195&gt;0,3,0)</f>
        <v>0</v>
      </c>
      <c r="V195" s="87"/>
      <c r="W195" s="87"/>
      <c r="X195" s="88">
        <v>0</v>
      </c>
      <c r="Y195" s="80">
        <f>IF(X195&gt;0,X$5-X195+1,0)</f>
        <v>0</v>
      </c>
      <c r="Z195" s="89">
        <f>Y195*Z$5</f>
        <v>0</v>
      </c>
      <c r="AA195" s="98"/>
      <c r="AB195" s="87"/>
      <c r="AC195" s="98"/>
      <c r="AD195" s="99"/>
      <c r="AE195" s="98"/>
      <c r="AF195" s="98"/>
      <c r="AG195" s="98"/>
      <c r="AH195" s="93">
        <f>MAX(AA195:AG195)</f>
        <v>0</v>
      </c>
      <c r="AI195" s="89">
        <f>AH195*AI$5</f>
        <v>0</v>
      </c>
    </row>
    <row r="196" spans="1:36" s="94" customFormat="1" ht="15.75" customHeight="1" hidden="1">
      <c r="A196" s="74">
        <f>A195+1</f>
        <v>190</v>
      </c>
      <c r="B196" s="75" t="s">
        <v>249</v>
      </c>
      <c r="C196" s="42" t="s">
        <v>70</v>
      </c>
      <c r="D196" s="76" t="s">
        <v>43</v>
      </c>
      <c r="E196" s="76" t="s">
        <v>44</v>
      </c>
      <c r="F196" s="77">
        <f>IF(G196&lt;1942,"L",IF(G196&lt;1947,"SM",IF(G196&lt;1957,"M",IF(G196&gt;2002,"J",""))))</f>
      </c>
      <c r="G196" s="76">
        <v>1988</v>
      </c>
      <c r="H196" s="78">
        <f>IF(V196&lt;&gt;"",H$5-V196+1,"")</f>
      </c>
      <c r="I196" s="78"/>
      <c r="J196" s="79">
        <f>IF(W196&lt;&gt;"",(J$5-W196+1)*1.5,"")</f>
      </c>
      <c r="K196" s="80"/>
      <c r="L196" s="81">
        <f>Y196</f>
        <v>0</v>
      </c>
      <c r="M196" s="82">
        <f>Z196</f>
        <v>0</v>
      </c>
      <c r="N196" s="83">
        <f>AH196</f>
        <v>0</v>
      </c>
      <c r="O196" s="83">
        <f>AI196</f>
        <v>0</v>
      </c>
      <c r="P196" s="82">
        <f>SUM(H196:J196)</f>
        <v>0</v>
      </c>
      <c r="Q196" s="84">
        <f>SUM(H196:K196)+MAX(M196,O196)</f>
        <v>0</v>
      </c>
      <c r="R196" s="85">
        <f>Q196+MAX(T196,U196)</f>
        <v>0</v>
      </c>
      <c r="S196" s="84">
        <f>SUM($H196:$K196)+MAX(M196,O196)</f>
        <v>0</v>
      </c>
      <c r="T196" s="86">
        <f>IF(L196&gt;0,3,0)</f>
        <v>0</v>
      </c>
      <c r="U196" s="86">
        <f>IF(P196&gt;0,3,0)</f>
        <v>0</v>
      </c>
      <c r="V196" s="87"/>
      <c r="W196" s="87"/>
      <c r="X196" s="88">
        <v>0</v>
      </c>
      <c r="Y196" s="80"/>
      <c r="Z196" s="80"/>
      <c r="AA196" s="80"/>
      <c r="AB196" s="80"/>
      <c r="AC196" s="80"/>
      <c r="AD196" s="99"/>
      <c r="AE196" s="80"/>
      <c r="AF196" s="80"/>
      <c r="AG196" s="80"/>
      <c r="AH196" s="93">
        <f>MAX(AA196:AG196)</f>
        <v>0</v>
      </c>
      <c r="AI196" s="89">
        <f>AH196*AI$5</f>
        <v>0</v>
      </c>
      <c r="AJ196" s="96"/>
    </row>
    <row r="197" spans="1:45" s="94" customFormat="1" ht="15.75" customHeight="1" hidden="1">
      <c r="A197" s="74">
        <f>A196+1</f>
        <v>191</v>
      </c>
      <c r="B197" s="97" t="s">
        <v>250</v>
      </c>
      <c r="C197" s="42" t="s">
        <v>46</v>
      </c>
      <c r="D197" s="76" t="s">
        <v>43</v>
      </c>
      <c r="E197" s="76" t="s">
        <v>44</v>
      </c>
      <c r="F197" s="77" t="str">
        <f>IF(G197&lt;1942,"L",IF(G197&lt;1947,"SM",IF(G197&lt;1957,"M",IF(G197&gt;2002,"J",""))))</f>
        <v>M</v>
      </c>
      <c r="G197" s="76">
        <v>1955</v>
      </c>
      <c r="H197" s="78">
        <f>IF(V197&lt;&gt;"",H$5-V197+1,"")</f>
      </c>
      <c r="I197" s="78"/>
      <c r="J197" s="79">
        <f>IF(W197&lt;&gt;"",(J$5-W197+1)*1.5,"")</f>
      </c>
      <c r="K197" s="87"/>
      <c r="L197" s="81">
        <f>Y197</f>
        <v>0</v>
      </c>
      <c r="M197" s="82">
        <f>Z197</f>
        <v>0</v>
      </c>
      <c r="N197" s="83">
        <f>AH197</f>
        <v>0</v>
      </c>
      <c r="O197" s="83">
        <f>AI197</f>
        <v>0</v>
      </c>
      <c r="P197" s="82">
        <f>SUM(H197:J197)</f>
        <v>0</v>
      </c>
      <c r="Q197" s="84">
        <f>SUM(H197:K197)+MAX(M197,O197)</f>
        <v>0</v>
      </c>
      <c r="R197" s="85">
        <f>Q197+MAX(T197,U197)</f>
        <v>0</v>
      </c>
      <c r="S197" s="84">
        <f>SUM($H197:$K197)+MAX(M197,O197)</f>
        <v>0</v>
      </c>
      <c r="T197" s="86">
        <f>IF(L197&gt;0,3,0)</f>
        <v>0</v>
      </c>
      <c r="U197" s="86">
        <f>IF(P197&gt;0,3,0)</f>
        <v>0</v>
      </c>
      <c r="V197" s="87"/>
      <c r="W197" s="87"/>
      <c r="X197" s="88">
        <v>0</v>
      </c>
      <c r="Y197" s="80"/>
      <c r="Z197" s="89"/>
      <c r="AA197" s="72"/>
      <c r="AB197" s="87"/>
      <c r="AC197" s="80"/>
      <c r="AD197" s="80"/>
      <c r="AE197" s="80"/>
      <c r="AF197" s="80"/>
      <c r="AG197" s="80"/>
      <c r="AH197" s="93">
        <f>MAX(AA197:AG197)</f>
        <v>0</v>
      </c>
      <c r="AI197" s="89">
        <f>AH197*AI$5</f>
        <v>0</v>
      </c>
      <c r="AM197" s="2"/>
      <c r="AN197" s="96"/>
      <c r="AO197" s="96"/>
      <c r="AR197" s="111"/>
      <c r="AS197" s="111"/>
    </row>
    <row r="198" spans="1:45" s="94" customFormat="1" ht="15.75" customHeight="1" hidden="1">
      <c r="A198" s="74">
        <f>A197+1</f>
        <v>192</v>
      </c>
      <c r="B198" s="97" t="s">
        <v>251</v>
      </c>
      <c r="C198" s="42" t="s">
        <v>46</v>
      </c>
      <c r="D198" s="76" t="s">
        <v>43</v>
      </c>
      <c r="E198" s="76" t="s">
        <v>44</v>
      </c>
      <c r="F198" s="77">
        <f>IF(G198&lt;1942,"L",IF(G198&lt;1947,"SM",IF(G198&lt;1957,"M",IF(G198&gt;2002,"J",""))))</f>
      </c>
      <c r="G198" s="76">
        <v>1962</v>
      </c>
      <c r="H198" s="78">
        <f>IF(V198&lt;&gt;"",H$5-V198+1,"")</f>
      </c>
      <c r="I198" s="78"/>
      <c r="J198" s="79">
        <f>IF(W198&lt;&gt;"",(J$5-W198+1)*1.5,"")</f>
      </c>
      <c r="K198" s="87"/>
      <c r="L198" s="81">
        <f>Y198</f>
        <v>0</v>
      </c>
      <c r="M198" s="82">
        <f>Z198</f>
        <v>0</v>
      </c>
      <c r="N198" s="83">
        <f>AH198</f>
        <v>0</v>
      </c>
      <c r="O198" s="83">
        <f>AI198</f>
        <v>0</v>
      </c>
      <c r="P198" s="82">
        <f>SUM(H198:J198)</f>
        <v>0</v>
      </c>
      <c r="Q198" s="84">
        <f>SUM(H198:K198)+MAX(M198,O198)</f>
        <v>0</v>
      </c>
      <c r="R198" s="85">
        <f>Q198+MAX(T198,U198)</f>
        <v>0</v>
      </c>
      <c r="S198" s="84">
        <f>SUM($H198:$K198)+MAX(M198,O198)</f>
        <v>0</v>
      </c>
      <c r="T198" s="86">
        <f>IF(L198&gt;0,3,0)</f>
        <v>0</v>
      </c>
      <c r="U198" s="86">
        <f>IF(P198&gt;0,3,0)</f>
        <v>0</v>
      </c>
      <c r="V198" s="87"/>
      <c r="W198" s="87"/>
      <c r="X198" s="88">
        <v>0</v>
      </c>
      <c r="Y198" s="80"/>
      <c r="Z198" s="89"/>
      <c r="AA198" s="80"/>
      <c r="AB198" s="87"/>
      <c r="AC198" s="80"/>
      <c r="AD198" s="80"/>
      <c r="AE198" s="80"/>
      <c r="AF198" s="80"/>
      <c r="AG198" s="80"/>
      <c r="AH198" s="93">
        <f>MAX(AA198:AG198)</f>
        <v>0</v>
      </c>
      <c r="AI198" s="89">
        <f>AH198*AI$5</f>
        <v>0</v>
      </c>
      <c r="AJ198" s="2"/>
      <c r="AK198" s="96"/>
      <c r="AR198" s="2"/>
      <c r="AS198" s="2"/>
    </row>
    <row r="199" spans="1:42" s="94" customFormat="1" ht="15.75" customHeight="1" hidden="1">
      <c r="A199" s="74">
        <f>A198+1</f>
        <v>193</v>
      </c>
      <c r="B199" s="106" t="s">
        <v>252</v>
      </c>
      <c r="C199" s="42" t="s">
        <v>168</v>
      </c>
      <c r="D199" s="42" t="s">
        <v>253</v>
      </c>
      <c r="E199" s="41" t="s">
        <v>66</v>
      </c>
      <c r="F199" s="77" t="str">
        <f>IF(G199&lt;1942,"L",IF(G199&lt;1947,"SM",IF(G199&lt;1957,"M",IF(G199&gt;2002,"J",""))))</f>
        <v>L</v>
      </c>
      <c r="G199" s="76"/>
      <c r="H199" s="78">
        <f>IF(V199&lt;&gt;"",H$5-V199+1,"")</f>
      </c>
      <c r="I199" s="78"/>
      <c r="J199" s="79">
        <f>IF(W199&lt;&gt;"",(J$5-W199+1)*1.5,"")</f>
      </c>
      <c r="K199" s="80"/>
      <c r="L199" s="81">
        <f>Y199</f>
        <v>0</v>
      </c>
      <c r="M199" s="82">
        <f>Z199</f>
        <v>0</v>
      </c>
      <c r="N199" s="83">
        <f>AH199</f>
        <v>0</v>
      </c>
      <c r="O199" s="83">
        <f>AI199</f>
        <v>0</v>
      </c>
      <c r="P199" s="82">
        <f>SUM(H199:J199)</f>
        <v>0</v>
      </c>
      <c r="Q199" s="84">
        <f>SUM(H199:K199)+MAX(M199,O199)</f>
        <v>0</v>
      </c>
      <c r="R199" s="85">
        <f>Q199+MAX(T199,U199)</f>
        <v>0</v>
      </c>
      <c r="S199" s="84">
        <f>SUM($H199:$K199)+MAX(M199,O199)</f>
        <v>0</v>
      </c>
      <c r="T199" s="86">
        <f>IF(L199&gt;0,3,0)</f>
        <v>0</v>
      </c>
      <c r="U199" s="86">
        <f>IF(P199&gt;0,3,0)</f>
        <v>0</v>
      </c>
      <c r="V199" s="87"/>
      <c r="W199" s="87"/>
      <c r="X199" s="88">
        <v>0</v>
      </c>
      <c r="Y199" s="80"/>
      <c r="Z199" s="89"/>
      <c r="AA199" s="80"/>
      <c r="AB199" s="87"/>
      <c r="AC199" s="80"/>
      <c r="AD199" s="99"/>
      <c r="AE199" s="80"/>
      <c r="AF199" s="80"/>
      <c r="AG199" s="80"/>
      <c r="AH199" s="93">
        <f>MAX(AA199:AG199)</f>
        <v>0</v>
      </c>
      <c r="AI199" s="89">
        <f>AH199*AI$5</f>
        <v>0</v>
      </c>
      <c r="AN199" s="96"/>
      <c r="AO199" s="96"/>
      <c r="AP199" s="2"/>
    </row>
    <row r="200" spans="1:49" s="95" customFormat="1" ht="15.75" customHeight="1" hidden="1">
      <c r="A200" s="74">
        <f>A199+1</f>
        <v>194</v>
      </c>
      <c r="B200" s="97" t="s">
        <v>254</v>
      </c>
      <c r="C200" s="42" t="s">
        <v>42</v>
      </c>
      <c r="D200" s="76" t="s">
        <v>43</v>
      </c>
      <c r="E200" s="76" t="s">
        <v>44</v>
      </c>
      <c r="F200" s="77">
        <f>IF(G200&lt;1942,"L",IF(G200&lt;1947,"SM",IF(G200&lt;1957,"M",IF(G200&gt;2002,"J",""))))</f>
      </c>
      <c r="G200" s="76">
        <v>1992</v>
      </c>
      <c r="H200" s="78">
        <f>IF(V200&lt;&gt;"",H$5-V200+1,"")</f>
      </c>
      <c r="I200" s="78"/>
      <c r="J200" s="79">
        <f>IF(W200&lt;&gt;"",(J$5-W200+1)*1.5,"")</f>
      </c>
      <c r="K200" s="87"/>
      <c r="L200" s="81">
        <f>Y200</f>
        <v>0</v>
      </c>
      <c r="M200" s="82">
        <f>Z200</f>
        <v>0</v>
      </c>
      <c r="N200" s="83">
        <f>AH200</f>
        <v>0</v>
      </c>
      <c r="O200" s="83">
        <f>AI200</f>
        <v>0</v>
      </c>
      <c r="P200" s="82">
        <f>SUM(H200:J200)</f>
        <v>0</v>
      </c>
      <c r="Q200" s="84">
        <f>SUM(H200:K200)+MAX(M200,O200)</f>
        <v>0</v>
      </c>
      <c r="R200" s="85">
        <f>Q200+MAX(T200,U200)</f>
        <v>0</v>
      </c>
      <c r="S200" s="84">
        <f>SUM($H200:$K200)+MAX(M200,O200)</f>
        <v>0</v>
      </c>
      <c r="T200" s="86">
        <f>IF(L200&gt;0,3,0)</f>
        <v>0</v>
      </c>
      <c r="U200" s="86">
        <f>IF(P200&gt;0,3,0)</f>
        <v>0</v>
      </c>
      <c r="V200" s="87"/>
      <c r="W200" s="87"/>
      <c r="X200" s="88">
        <v>0</v>
      </c>
      <c r="Y200" s="90"/>
      <c r="Z200" s="89"/>
      <c r="AA200" s="80"/>
      <c r="AB200" s="87"/>
      <c r="AC200" s="80"/>
      <c r="AD200" s="99"/>
      <c r="AE200" s="80"/>
      <c r="AF200" s="80"/>
      <c r="AG200" s="80"/>
      <c r="AH200" s="93">
        <f>MAX(AA200:AG200)</f>
        <v>0</v>
      </c>
      <c r="AI200" s="89">
        <f>AH200*AI$5</f>
        <v>0</v>
      </c>
      <c r="AJ200" s="96"/>
      <c r="AK200" s="94"/>
      <c r="AL200" s="94"/>
      <c r="AM200" s="96"/>
      <c r="AN200" s="94"/>
      <c r="AO200" s="94"/>
      <c r="AP200" s="94"/>
      <c r="AQ200" s="94"/>
      <c r="AR200" s="94"/>
      <c r="AS200" s="94"/>
      <c r="AT200" s="2"/>
      <c r="AU200" s="94"/>
      <c r="AV200" s="94"/>
      <c r="AW200" s="94"/>
    </row>
    <row r="201" spans="1:38" s="94" customFormat="1" ht="15.75" customHeight="1" hidden="1">
      <c r="A201" s="74">
        <f>A200+1</f>
        <v>195</v>
      </c>
      <c r="B201" s="97" t="s">
        <v>255</v>
      </c>
      <c r="C201" s="42" t="s">
        <v>46</v>
      </c>
      <c r="D201" s="76" t="s">
        <v>43</v>
      </c>
      <c r="E201" s="76" t="s">
        <v>44</v>
      </c>
      <c r="F201" s="77">
        <f>IF(G201&lt;1942,"L",IF(G201&lt;1947,"SM",IF(G201&lt;1957,"M",IF(G201&gt;2002,"J",""))))</f>
      </c>
      <c r="G201" s="76">
        <v>1967</v>
      </c>
      <c r="H201" s="78">
        <f>IF(V201&lt;&gt;"",H$5-V201+1,"")</f>
      </c>
      <c r="I201" s="78"/>
      <c r="J201" s="79">
        <f>IF(W201&lt;&gt;"",(J$5-W201+1)*1.5,"")</f>
      </c>
      <c r="K201" s="87"/>
      <c r="L201" s="81">
        <f>Y201</f>
        <v>0</v>
      </c>
      <c r="M201" s="82">
        <f>Z201</f>
        <v>0</v>
      </c>
      <c r="N201" s="83">
        <f>AH201</f>
        <v>0</v>
      </c>
      <c r="O201" s="83">
        <f>AI201</f>
        <v>0</v>
      </c>
      <c r="P201" s="82">
        <f>SUM(H201:J201)</f>
        <v>0</v>
      </c>
      <c r="Q201" s="84">
        <f>SUM(H201:K201)+MAX(M201,O201)</f>
        <v>0</v>
      </c>
      <c r="R201" s="85">
        <f>Q201+MAX(T201,U201)</f>
        <v>0</v>
      </c>
      <c r="S201" s="84">
        <f>SUM($H201:$K201)+MAX(M201,O201)</f>
        <v>0</v>
      </c>
      <c r="T201" s="86">
        <f>IF(L201&gt;0,3,0)</f>
        <v>0</v>
      </c>
      <c r="U201" s="86">
        <f>IF(P201&gt;0,3,0)</f>
        <v>0</v>
      </c>
      <c r="V201" s="87"/>
      <c r="W201" s="87"/>
      <c r="X201" s="88">
        <v>0</v>
      </c>
      <c r="Y201" s="80">
        <f>IF(X201&gt;0,X$5-X201+1,0)</f>
        <v>0</v>
      </c>
      <c r="Z201" s="89">
        <f>Y201*Z$5</f>
        <v>0</v>
      </c>
      <c r="AA201" s="80"/>
      <c r="AB201" s="87"/>
      <c r="AC201" s="80"/>
      <c r="AD201" s="99"/>
      <c r="AE201" s="80"/>
      <c r="AF201" s="80"/>
      <c r="AG201" s="80"/>
      <c r="AH201" s="93">
        <f>MAX(AA201:AG201)</f>
        <v>0</v>
      </c>
      <c r="AI201" s="89">
        <f>AH201*AI$5</f>
        <v>0</v>
      </c>
      <c r="AL201" s="2"/>
    </row>
    <row r="202" spans="1:35" s="94" customFormat="1" ht="15.75" customHeight="1" hidden="1">
      <c r="A202" s="74">
        <f>A201+1</f>
        <v>196</v>
      </c>
      <c r="B202" s="97" t="s">
        <v>256</v>
      </c>
      <c r="C202" s="42" t="s">
        <v>42</v>
      </c>
      <c r="D202" s="76" t="s">
        <v>43</v>
      </c>
      <c r="E202" s="76" t="s">
        <v>44</v>
      </c>
      <c r="F202" s="77" t="str">
        <f>IF(G202&lt;1942,"L",IF(G202&lt;1947,"SM",IF(G202&lt;1957,"M",IF(G202&gt;2002,"J",""))))</f>
        <v>M</v>
      </c>
      <c r="G202" s="76">
        <v>1953</v>
      </c>
      <c r="H202" s="78">
        <f>IF(V202&lt;&gt;"",H$5-V202+1,"")</f>
      </c>
      <c r="I202" s="78"/>
      <c r="J202" s="79">
        <f>IF(W202&lt;&gt;"",(J$5-W202+1)*1.5,"")</f>
      </c>
      <c r="K202" s="87"/>
      <c r="L202" s="81">
        <f>Y202</f>
        <v>0</v>
      </c>
      <c r="M202" s="82">
        <f>Z202</f>
        <v>0</v>
      </c>
      <c r="N202" s="83">
        <f>AH202</f>
        <v>0</v>
      </c>
      <c r="O202" s="83">
        <f>AI202</f>
        <v>0</v>
      </c>
      <c r="P202" s="82">
        <f>SUM(H202:J202)</f>
        <v>0</v>
      </c>
      <c r="Q202" s="84">
        <f>SUM(H202:K202)+MAX(M202,O202)</f>
        <v>0</v>
      </c>
      <c r="R202" s="85">
        <f>Q202+MAX(T202,U202)</f>
        <v>0</v>
      </c>
      <c r="S202" s="84">
        <f>SUM($H202:$K202)+MAX(M202,O202)</f>
        <v>0</v>
      </c>
      <c r="T202" s="86">
        <f>IF(L202&gt;0,3,0)</f>
        <v>0</v>
      </c>
      <c r="U202" s="86">
        <f>IF(P202&gt;0,3,0)</f>
        <v>0</v>
      </c>
      <c r="V202" s="87"/>
      <c r="W202" s="87"/>
      <c r="X202" s="88">
        <v>0</v>
      </c>
      <c r="Y202" s="80"/>
      <c r="Z202" s="89"/>
      <c r="AA202" s="80"/>
      <c r="AB202" s="87"/>
      <c r="AC202" s="80"/>
      <c r="AD202" s="99"/>
      <c r="AE202" s="80"/>
      <c r="AF202" s="80"/>
      <c r="AG202" s="80"/>
      <c r="AH202" s="93">
        <f>MAX(AA202:AG202)</f>
        <v>0</v>
      </c>
      <c r="AI202" s="89">
        <f>AH202*AI$5</f>
        <v>0</v>
      </c>
    </row>
    <row r="203" spans="1:45" s="94" customFormat="1" ht="15.75" customHeight="1" hidden="1">
      <c r="A203" s="74">
        <f>A202+1</f>
        <v>197</v>
      </c>
      <c r="B203" s="113" t="s">
        <v>257</v>
      </c>
      <c r="C203" s="42"/>
      <c r="D203" s="42" t="s">
        <v>208</v>
      </c>
      <c r="E203" s="76" t="s">
        <v>44</v>
      </c>
      <c r="F203" s="77" t="str">
        <f>IF(G203&lt;1942,"L",IF(G203&lt;1947,"SM",IF(G203&lt;1957,"M",IF(G203&gt;2002,"J",""))))</f>
        <v>L</v>
      </c>
      <c r="G203" s="76"/>
      <c r="H203" s="78">
        <f>IF(V203&lt;&gt;"",H$5-V203+1,"")</f>
      </c>
      <c r="I203" s="78"/>
      <c r="J203" s="79">
        <f>IF(W203&lt;&gt;"",(J$5-W203+1)*1.5,"")</f>
      </c>
      <c r="K203" s="80"/>
      <c r="L203" s="81">
        <f>Y203</f>
        <v>0</v>
      </c>
      <c r="M203" s="82">
        <f>Z203</f>
        <v>0</v>
      </c>
      <c r="N203" s="83">
        <f>AH203</f>
        <v>0</v>
      </c>
      <c r="O203" s="83">
        <f>AI203</f>
        <v>0</v>
      </c>
      <c r="P203" s="82">
        <f>SUM(H203:J203)</f>
        <v>0</v>
      </c>
      <c r="Q203" s="84">
        <f>SUM(H203:K203)+MAX(M203,O203)</f>
        <v>0</v>
      </c>
      <c r="R203" s="85">
        <f>Q203+MAX(T203,U203)</f>
        <v>0</v>
      </c>
      <c r="S203" s="84">
        <f>SUM($H203:$K203)+MAX(M203,O203)</f>
        <v>0</v>
      </c>
      <c r="T203" s="86">
        <f>IF(L203&gt;0,3,0)</f>
        <v>0</v>
      </c>
      <c r="U203" s="86">
        <f>IF(P203&gt;0,3,0)</f>
        <v>0</v>
      </c>
      <c r="V203" s="87"/>
      <c r="W203" s="87"/>
      <c r="X203" s="88">
        <v>0</v>
      </c>
      <c r="Y203" s="80"/>
      <c r="Z203" s="80"/>
      <c r="AA203" s="80"/>
      <c r="AB203" s="80"/>
      <c r="AC203" s="80"/>
      <c r="AD203" s="99"/>
      <c r="AE203" s="80"/>
      <c r="AF203" s="80"/>
      <c r="AG203" s="80"/>
      <c r="AH203" s="93">
        <f>MAX(AA203:AG203)</f>
        <v>0</v>
      </c>
      <c r="AI203" s="89">
        <f>AH203*AI$5</f>
        <v>0</v>
      </c>
      <c r="AK203" s="2"/>
      <c r="AR203" s="96"/>
      <c r="AS203" s="96"/>
    </row>
    <row r="204" spans="1:39" s="94" customFormat="1" ht="15.75" customHeight="1" hidden="1">
      <c r="A204" s="74">
        <f>A203+1</f>
        <v>198</v>
      </c>
      <c r="B204" s="97" t="s">
        <v>258</v>
      </c>
      <c r="C204" s="42" t="s">
        <v>46</v>
      </c>
      <c r="D204" s="76" t="s">
        <v>43</v>
      </c>
      <c r="E204" s="76" t="s">
        <v>44</v>
      </c>
      <c r="F204" s="77" t="str">
        <f>IF(G204&lt;1942,"L",IF(G204&lt;1947,"SM",IF(G204&lt;1957,"M",IF(G204&gt;2002,"J",""))))</f>
        <v>M</v>
      </c>
      <c r="G204" s="103">
        <v>1947</v>
      </c>
      <c r="H204" s="78">
        <f>IF(V204&lt;&gt;"",H$5-V204+1,"")</f>
      </c>
      <c r="I204" s="78"/>
      <c r="J204" s="79">
        <f>IF(W204&lt;&gt;"",(J$5-W204+1)*1.5,"")</f>
      </c>
      <c r="K204" s="104"/>
      <c r="L204" s="81">
        <f>Y204</f>
        <v>0</v>
      </c>
      <c r="M204" s="82">
        <f>Z204</f>
        <v>0</v>
      </c>
      <c r="N204" s="83">
        <f>AH204</f>
        <v>0</v>
      </c>
      <c r="O204" s="83">
        <f>AI204</f>
        <v>0</v>
      </c>
      <c r="P204" s="82">
        <f>SUM(H204:J204)</f>
        <v>0</v>
      </c>
      <c r="Q204" s="84">
        <f>SUM(H204:K204)+MAX(M204,O204)</f>
        <v>0</v>
      </c>
      <c r="R204" s="85">
        <f>Q204+MAX(T204,U204)</f>
        <v>0</v>
      </c>
      <c r="S204" s="84">
        <f>SUM($H204:$K204)+MAX(M204,O204)</f>
        <v>0</v>
      </c>
      <c r="T204" s="86">
        <f>IF(L204&gt;0,3,0)</f>
        <v>0</v>
      </c>
      <c r="U204" s="86">
        <f>IF(P204&gt;0,3,0)</f>
        <v>0</v>
      </c>
      <c r="V204" s="87"/>
      <c r="W204" s="87"/>
      <c r="X204" s="88">
        <v>0</v>
      </c>
      <c r="Y204" s="80"/>
      <c r="Z204" s="89"/>
      <c r="AA204" s="80"/>
      <c r="AB204" s="87"/>
      <c r="AC204" s="80"/>
      <c r="AD204" s="99"/>
      <c r="AE204" s="80"/>
      <c r="AF204" s="80"/>
      <c r="AG204" s="80"/>
      <c r="AH204" s="93">
        <f>MAX(AA204:AG204)</f>
        <v>0</v>
      </c>
      <c r="AI204" s="89">
        <f>AH204*AI$5</f>
        <v>0</v>
      </c>
      <c r="AM204" s="2"/>
    </row>
    <row r="205" spans="1:46" s="94" customFormat="1" ht="15.75" customHeight="1" hidden="1">
      <c r="A205" s="74">
        <f>A204+1</f>
        <v>199</v>
      </c>
      <c r="B205" s="97" t="s">
        <v>259</v>
      </c>
      <c r="C205" s="42" t="s">
        <v>80</v>
      </c>
      <c r="D205" s="76" t="s">
        <v>43</v>
      </c>
      <c r="E205" s="76" t="s">
        <v>44</v>
      </c>
      <c r="F205" s="77">
        <f>IF(G205&lt;1942,"L",IF(G205&lt;1947,"SM",IF(G205&lt;1957,"M",IF(G205&gt;2002,"J",""))))</f>
      </c>
      <c r="G205" s="103">
        <v>1973</v>
      </c>
      <c r="H205" s="78">
        <f>IF(V205&lt;&gt;"",H$5-V205+1,"")</f>
      </c>
      <c r="I205" s="78"/>
      <c r="J205" s="79">
        <f>IF(W205&lt;&gt;"",(J$5-W205+1)*1.5,"")</f>
      </c>
      <c r="K205" s="104"/>
      <c r="L205" s="81">
        <f>Y205</f>
        <v>0</v>
      </c>
      <c r="M205" s="82">
        <f>Z205</f>
        <v>0</v>
      </c>
      <c r="N205" s="83">
        <f>AH205</f>
        <v>0</v>
      </c>
      <c r="O205" s="83">
        <f>AI205</f>
        <v>0</v>
      </c>
      <c r="P205" s="82">
        <f>SUM(H205:J205)</f>
        <v>0</v>
      </c>
      <c r="Q205" s="84">
        <f>SUM(H205:K205)+MAX(M205,O205)</f>
        <v>0</v>
      </c>
      <c r="R205" s="85">
        <f>Q205+MAX(T205,U205)</f>
        <v>0</v>
      </c>
      <c r="S205" s="84">
        <f>SUM($H205:$K205)+MAX(M205,O205)</f>
        <v>0</v>
      </c>
      <c r="T205" s="86">
        <f>IF(L205&gt;0,3,0)</f>
        <v>0</v>
      </c>
      <c r="U205" s="86">
        <f>IF(P205&gt;0,3,0)</f>
        <v>0</v>
      </c>
      <c r="V205" s="87"/>
      <c r="W205" s="87"/>
      <c r="X205" s="88">
        <v>0</v>
      </c>
      <c r="Y205" s="80"/>
      <c r="Z205" s="89"/>
      <c r="AA205" s="80"/>
      <c r="AB205" s="87"/>
      <c r="AC205" s="80"/>
      <c r="AD205" s="99"/>
      <c r="AE205" s="80"/>
      <c r="AF205" s="80"/>
      <c r="AG205" s="80"/>
      <c r="AH205" s="93">
        <f>MAX(AA205:AG205)</f>
        <v>0</v>
      </c>
      <c r="AI205" s="89">
        <f>AH205*AI$5</f>
        <v>0</v>
      </c>
      <c r="AN205" s="2"/>
      <c r="AO205" s="2"/>
      <c r="AT205" s="2"/>
    </row>
    <row r="206" spans="1:42" s="94" customFormat="1" ht="15.75" customHeight="1" hidden="1">
      <c r="A206" s="74">
        <f>A205+1</f>
        <v>200</v>
      </c>
      <c r="B206" s="97" t="s">
        <v>260</v>
      </c>
      <c r="C206" s="42" t="s">
        <v>46</v>
      </c>
      <c r="D206" s="76" t="s">
        <v>43</v>
      </c>
      <c r="E206" s="76" t="s">
        <v>44</v>
      </c>
      <c r="F206" s="77" t="str">
        <f>IF(G206&lt;1942,"L",IF(G206&lt;1947,"SM",IF(G206&lt;1957,"M",IF(G206&gt;2002,"J",""))))</f>
        <v>M</v>
      </c>
      <c r="G206" s="103">
        <v>1952</v>
      </c>
      <c r="H206" s="78">
        <f>IF(V206&lt;&gt;"",H$5-V206+1,"")</f>
      </c>
      <c r="I206" s="78"/>
      <c r="J206" s="79">
        <f>IF(W206&lt;&gt;"",(J$5-W206+1)*1.5,"")</f>
      </c>
      <c r="K206" s="104"/>
      <c r="L206" s="81">
        <f>Y206</f>
        <v>0</v>
      </c>
      <c r="M206" s="82">
        <f>Z206</f>
        <v>0</v>
      </c>
      <c r="N206" s="83">
        <f>AH206</f>
        <v>0</v>
      </c>
      <c r="O206" s="83">
        <f>AI206</f>
        <v>0</v>
      </c>
      <c r="P206" s="82">
        <f>SUM(H206:J206)</f>
        <v>0</v>
      </c>
      <c r="Q206" s="84">
        <f>SUM(H206:K206)+MAX(M206,O206)</f>
        <v>0</v>
      </c>
      <c r="R206" s="85">
        <f>Q206+MAX(T206,U206)</f>
        <v>0</v>
      </c>
      <c r="S206" s="84">
        <f>SUM($H206:$K206)+MAX(M206,O206)</f>
        <v>0</v>
      </c>
      <c r="T206" s="86">
        <f>IF(L206&gt;0,3,0)</f>
        <v>0</v>
      </c>
      <c r="U206" s="86">
        <f>IF(P206&gt;0,3,0)</f>
        <v>0</v>
      </c>
      <c r="V206" s="87"/>
      <c r="W206" s="87"/>
      <c r="X206" s="88">
        <v>0</v>
      </c>
      <c r="Y206" s="80"/>
      <c r="Z206" s="89"/>
      <c r="AA206" s="80"/>
      <c r="AB206" s="87"/>
      <c r="AC206" s="80"/>
      <c r="AD206" s="99"/>
      <c r="AE206" s="80"/>
      <c r="AF206" s="80"/>
      <c r="AG206" s="80"/>
      <c r="AH206" s="93">
        <f>MAX(AA206:AG206)</f>
        <v>0</v>
      </c>
      <c r="AI206" s="89">
        <f>AH206*AI$5</f>
        <v>0</v>
      </c>
      <c r="AP206" s="2"/>
    </row>
    <row r="207" spans="1:39" s="94" customFormat="1" ht="15.75" customHeight="1" hidden="1">
      <c r="A207" s="74">
        <f>A206+1</f>
        <v>201</v>
      </c>
      <c r="B207" s="97" t="s">
        <v>261</v>
      </c>
      <c r="C207" s="42" t="s">
        <v>8</v>
      </c>
      <c r="D207" s="76" t="s">
        <v>43</v>
      </c>
      <c r="E207" s="76" t="s">
        <v>44</v>
      </c>
      <c r="F207" s="77" t="str">
        <f>IF(G207&lt;1942,"L",IF(G207&lt;1947,"SM",IF(G207&lt;1957,"M",IF(G207&gt;2002,"J",""))))</f>
        <v>M</v>
      </c>
      <c r="G207" s="76">
        <v>1952</v>
      </c>
      <c r="H207" s="78">
        <f>IF(V207&lt;&gt;"",H$5-V207+1,"")</f>
      </c>
      <c r="I207" s="78"/>
      <c r="J207" s="79">
        <f>IF(W207&lt;&gt;"",(J$5-W207+1)*1.5,"")</f>
      </c>
      <c r="K207" s="87"/>
      <c r="L207" s="81">
        <f>Y207</f>
        <v>0</v>
      </c>
      <c r="M207" s="82">
        <f>Z207</f>
        <v>0</v>
      </c>
      <c r="N207" s="83">
        <f>AH207</f>
        <v>0</v>
      </c>
      <c r="O207" s="83">
        <f>AI207</f>
        <v>0</v>
      </c>
      <c r="P207" s="82">
        <f>SUM(H207:J207)</f>
        <v>0</v>
      </c>
      <c r="Q207" s="84">
        <f>SUM(H207:K207)+MAX(M207,O207)</f>
        <v>0</v>
      </c>
      <c r="R207" s="85">
        <f>Q207+MAX(T207,U207)</f>
        <v>0</v>
      </c>
      <c r="S207" s="84">
        <f>SUM($H207:$K207)+MAX(M207,O207)</f>
        <v>0</v>
      </c>
      <c r="T207" s="86">
        <f>IF(L207&gt;0,3,0)</f>
        <v>0</v>
      </c>
      <c r="U207" s="86">
        <f>IF(P207&gt;0,3,0)</f>
        <v>0</v>
      </c>
      <c r="V207" s="87"/>
      <c r="W207" s="87"/>
      <c r="X207" s="88">
        <v>0</v>
      </c>
      <c r="Y207" s="80">
        <f>IF(X207&gt;0,X$5-X207+1,0)</f>
        <v>0</v>
      </c>
      <c r="Z207" s="89">
        <f>Y207*Z$5</f>
        <v>0</v>
      </c>
      <c r="AA207" s="80"/>
      <c r="AB207" s="87"/>
      <c r="AC207" s="80"/>
      <c r="AD207" s="99"/>
      <c r="AE207" s="80"/>
      <c r="AF207" s="80"/>
      <c r="AG207" s="80"/>
      <c r="AH207" s="93">
        <f>MAX(AA207:AG207)</f>
        <v>0</v>
      </c>
      <c r="AI207" s="89">
        <f>AH207*AI$5</f>
        <v>0</v>
      </c>
      <c r="AJ207" s="2"/>
      <c r="AM207" s="96"/>
    </row>
    <row r="208" spans="1:35" s="94" customFormat="1" ht="15.75" customHeight="1" hidden="1">
      <c r="A208" s="74">
        <f>A207+1</f>
        <v>202</v>
      </c>
      <c r="B208" s="75" t="s">
        <v>262</v>
      </c>
      <c r="C208" s="42" t="s">
        <v>46</v>
      </c>
      <c r="D208" s="76" t="s">
        <v>43</v>
      </c>
      <c r="E208" s="128" t="s">
        <v>44</v>
      </c>
      <c r="F208" s="77">
        <f>IF(G208&lt;1942,"L",IF(G208&lt;1947,"SM",IF(G208&lt;1957,"M",IF(G208&gt;2002,"J",""))))</f>
      </c>
      <c r="G208" s="76">
        <v>1967</v>
      </c>
      <c r="H208" s="78">
        <f>IF(V208&lt;&gt;"",H$5-V208+1,"")</f>
      </c>
      <c r="I208" s="78"/>
      <c r="J208" s="79">
        <f>IF(W208&lt;&gt;"",(J$5-W208+1)*1.5,"")</f>
      </c>
      <c r="K208" s="87"/>
      <c r="L208" s="81">
        <f>Y208</f>
        <v>0</v>
      </c>
      <c r="M208" s="82">
        <f>Z208</f>
        <v>0</v>
      </c>
      <c r="N208" s="83">
        <f>AH208</f>
        <v>0</v>
      </c>
      <c r="O208" s="83">
        <f>AI208</f>
        <v>0</v>
      </c>
      <c r="P208" s="82">
        <f>SUM(H208:J208)</f>
        <v>0</v>
      </c>
      <c r="Q208" s="84">
        <f>SUM(H208:K208)+MAX(M208,O208)</f>
        <v>0</v>
      </c>
      <c r="R208" s="85">
        <f>Q208+MAX(T208,U208)</f>
        <v>0</v>
      </c>
      <c r="S208" s="84">
        <f>SUM($H208:$K208)+MAX(M208,O208)</f>
        <v>0</v>
      </c>
      <c r="T208" s="86">
        <f>IF(L208&gt;0,3,0)</f>
        <v>0</v>
      </c>
      <c r="U208" s="86">
        <f>IF(P208&gt;0,3,0)</f>
        <v>0</v>
      </c>
      <c r="V208" s="87"/>
      <c r="W208" s="87"/>
      <c r="X208" s="88">
        <v>0</v>
      </c>
      <c r="Y208" s="80"/>
      <c r="Z208" s="89"/>
      <c r="AA208" s="90"/>
      <c r="AB208" s="87"/>
      <c r="AC208" s="80"/>
      <c r="AD208" s="99"/>
      <c r="AE208" s="80"/>
      <c r="AF208" s="80"/>
      <c r="AG208" s="80"/>
      <c r="AH208" s="93">
        <f>MAX(AA208:AG208)</f>
        <v>0</v>
      </c>
      <c r="AI208" s="89">
        <f>AH208*AI$5</f>
        <v>0</v>
      </c>
    </row>
    <row r="209" spans="1:42" s="94" customFormat="1" ht="15.75" customHeight="1" hidden="1">
      <c r="A209" s="74">
        <f>A208+1</f>
        <v>203</v>
      </c>
      <c r="B209" s="75" t="s">
        <v>263</v>
      </c>
      <c r="C209" s="42" t="s">
        <v>42</v>
      </c>
      <c r="D209" s="76" t="s">
        <v>43</v>
      </c>
      <c r="E209" s="76" t="s">
        <v>44</v>
      </c>
      <c r="F209" s="77" t="str">
        <f>IF(G209&lt;1942,"L",IF(G209&lt;1947,"SM",IF(G209&lt;1957,"M",IF(G209&gt;2002,"J",""))))</f>
        <v>M</v>
      </c>
      <c r="G209" s="76">
        <v>1953</v>
      </c>
      <c r="H209" s="78">
        <f>IF(V209&lt;&gt;"",H$5-V209+1,"")</f>
      </c>
      <c r="I209" s="78"/>
      <c r="J209" s="87">
        <f>IF(W209&lt;&gt;"",(J$5-W209+1)*1.5,"")</f>
      </c>
      <c r="K209" s="87"/>
      <c r="L209" s="81">
        <f>Y209</f>
        <v>0</v>
      </c>
      <c r="M209" s="82">
        <f>Z209</f>
        <v>0</v>
      </c>
      <c r="N209" s="83">
        <f>AH209</f>
        <v>0</v>
      </c>
      <c r="O209" s="83">
        <f>AI209</f>
        <v>0</v>
      </c>
      <c r="P209" s="82">
        <f>SUM(H209:J209)</f>
        <v>0</v>
      </c>
      <c r="Q209" s="84">
        <f>SUM(H209:K209)+MAX(M209,O209)</f>
        <v>0</v>
      </c>
      <c r="R209" s="85">
        <f>Q209+MAX(T209,U209)</f>
        <v>0</v>
      </c>
      <c r="S209" s="84">
        <f>SUM($H209:$K209)+MAX(M209,O209)</f>
        <v>0</v>
      </c>
      <c r="T209" s="86">
        <f>IF(L209&gt;0,3,0)</f>
        <v>0</v>
      </c>
      <c r="U209" s="86">
        <f>IF(P209&gt;0,3,0)</f>
        <v>0</v>
      </c>
      <c r="V209" s="87"/>
      <c r="W209" s="87"/>
      <c r="X209" s="88">
        <v>0</v>
      </c>
      <c r="Y209" s="80"/>
      <c r="Z209" s="80"/>
      <c r="AA209" s="80"/>
      <c r="AB209" s="87"/>
      <c r="AC209" s="80"/>
      <c r="AD209" s="99"/>
      <c r="AE209" s="80"/>
      <c r="AF209" s="80"/>
      <c r="AG209" s="80"/>
      <c r="AH209" s="93">
        <f>MAX(AA209:AG209)</f>
        <v>0</v>
      </c>
      <c r="AI209" s="89">
        <f>AH209*AI$5</f>
        <v>0</v>
      </c>
      <c r="AM209" s="2"/>
      <c r="AP209" s="2"/>
    </row>
    <row r="210" spans="1:45" s="94" customFormat="1" ht="15.75" customHeight="1" hidden="1">
      <c r="A210" s="74">
        <f>A209+1</f>
        <v>204</v>
      </c>
      <c r="B210" s="97" t="s">
        <v>264</v>
      </c>
      <c r="C210" s="42" t="s">
        <v>46</v>
      </c>
      <c r="D210" s="76" t="s">
        <v>43</v>
      </c>
      <c r="E210" s="76" t="s">
        <v>44</v>
      </c>
      <c r="F210" s="77">
        <f>IF(G210&lt;1942,"L",IF(G210&lt;1947,"SM",IF(G210&lt;1957,"M",IF(G210&gt;2002,"J",""))))</f>
      </c>
      <c r="G210" s="76">
        <v>1959</v>
      </c>
      <c r="H210" s="78">
        <f>IF(V210&lt;&gt;"",H$5-V210+1,"")</f>
      </c>
      <c r="I210" s="78"/>
      <c r="J210" s="79">
        <f>IF(W210&lt;&gt;"",(J$5-W210+1)*1.5,"")</f>
      </c>
      <c r="K210" s="87"/>
      <c r="L210" s="81">
        <f>Y210</f>
        <v>0</v>
      </c>
      <c r="M210" s="82">
        <f>Z210</f>
        <v>0</v>
      </c>
      <c r="N210" s="83">
        <f>AH210</f>
        <v>0</v>
      </c>
      <c r="O210" s="83">
        <f>AI210</f>
        <v>0</v>
      </c>
      <c r="P210" s="82">
        <f>SUM(H210:J210)</f>
        <v>0</v>
      </c>
      <c r="Q210" s="84">
        <f>SUM(H210:K210)+MAX(M210,O210)</f>
        <v>0</v>
      </c>
      <c r="R210" s="85">
        <f>Q210+MAX(T210,U210)</f>
        <v>0</v>
      </c>
      <c r="S210" s="84">
        <f>SUM($H210:$K210)+MAX(M210,O210)</f>
        <v>0</v>
      </c>
      <c r="T210" s="86">
        <f>IF(L210&gt;0,3,0)</f>
        <v>0</v>
      </c>
      <c r="U210" s="86">
        <f>IF(P210&gt;0,3,0)</f>
        <v>0</v>
      </c>
      <c r="V210" s="87"/>
      <c r="W210" s="87"/>
      <c r="X210" s="88">
        <v>0</v>
      </c>
      <c r="Y210" s="80"/>
      <c r="Z210" s="89"/>
      <c r="AA210" s="80"/>
      <c r="AB210" s="87"/>
      <c r="AC210" s="80"/>
      <c r="AD210" s="99"/>
      <c r="AE210" s="80"/>
      <c r="AF210" s="80"/>
      <c r="AG210" s="80"/>
      <c r="AH210" s="93">
        <f>MAX(AA210:AG210)</f>
        <v>0</v>
      </c>
      <c r="AI210" s="89">
        <f>AH210*AI$5</f>
        <v>0</v>
      </c>
      <c r="AL210" s="2"/>
      <c r="AP210" s="2"/>
      <c r="AR210" s="2"/>
      <c r="AS210" s="2"/>
    </row>
    <row r="211" spans="1:45" s="94" customFormat="1" ht="15.75" customHeight="1" hidden="1">
      <c r="A211" s="74">
        <f>A210+1</f>
        <v>205</v>
      </c>
      <c r="B211" s="97" t="s">
        <v>265</v>
      </c>
      <c r="C211" s="42" t="s">
        <v>42</v>
      </c>
      <c r="D211" s="76" t="s">
        <v>43</v>
      </c>
      <c r="E211" s="76" t="s">
        <v>44</v>
      </c>
      <c r="F211" s="77" t="str">
        <f>IF(G211&lt;1942,"L",IF(G211&lt;1947,"SM",IF(G211&lt;1957,"M",IF(G211&gt;2002,"J",""))))</f>
        <v>M</v>
      </c>
      <c r="G211" s="76">
        <v>1952</v>
      </c>
      <c r="H211" s="78">
        <f>IF(V211&lt;&gt;"",H$5-V211+1,"")</f>
      </c>
      <c r="I211" s="78"/>
      <c r="J211" s="129">
        <f>IF(W211&lt;&gt;"",(J$5-W211+1)*1.5,"")</f>
      </c>
      <c r="K211" s="87"/>
      <c r="L211" s="81">
        <f>Y211</f>
        <v>0</v>
      </c>
      <c r="M211" s="82">
        <f>Z211</f>
        <v>0</v>
      </c>
      <c r="N211" s="83">
        <f>AH211</f>
        <v>0</v>
      </c>
      <c r="O211" s="83">
        <f>AI211</f>
        <v>0</v>
      </c>
      <c r="P211" s="82">
        <f>SUM(H211:J211)</f>
        <v>0</v>
      </c>
      <c r="Q211" s="84">
        <f>SUM(H211:K211)+MAX(M211,O211)</f>
        <v>0</v>
      </c>
      <c r="R211" s="85">
        <f>Q211+MAX(T211,U211)</f>
        <v>0</v>
      </c>
      <c r="S211" s="84">
        <f>SUM($H211:$K211)+MAX(M211,O211)</f>
        <v>0</v>
      </c>
      <c r="T211" s="86">
        <f>IF(L211&gt;0,3,0)</f>
        <v>0</v>
      </c>
      <c r="U211" s="86">
        <f>IF(P211&gt;0,3,0)</f>
        <v>0</v>
      </c>
      <c r="V211" s="87"/>
      <c r="W211" s="87"/>
      <c r="X211" s="88">
        <v>0</v>
      </c>
      <c r="Y211" s="80"/>
      <c r="Z211" s="80"/>
      <c r="AA211" s="80"/>
      <c r="AB211" s="87"/>
      <c r="AC211" s="80"/>
      <c r="AD211" s="99"/>
      <c r="AE211" s="80"/>
      <c r="AF211" s="80"/>
      <c r="AG211" s="80"/>
      <c r="AH211" s="93">
        <f>MAX(AA211:AG211)</f>
        <v>0</v>
      </c>
      <c r="AI211" s="89">
        <f>AH211*AI$5</f>
        <v>0</v>
      </c>
      <c r="AK211" s="2"/>
      <c r="AN211" s="111"/>
      <c r="AO211" s="111"/>
      <c r="AQ211" s="96"/>
      <c r="AR211" s="96"/>
      <c r="AS211" s="96"/>
    </row>
    <row r="212" spans="1:43" s="94" customFormat="1" ht="15.75" customHeight="1" hidden="1">
      <c r="A212" s="74">
        <f>A211+1</f>
        <v>206</v>
      </c>
      <c r="B212" s="97" t="s">
        <v>266</v>
      </c>
      <c r="C212" s="42" t="s">
        <v>80</v>
      </c>
      <c r="D212" s="76" t="s">
        <v>43</v>
      </c>
      <c r="E212" s="76" t="s">
        <v>44</v>
      </c>
      <c r="F212" s="77">
        <f>IF(G212&lt;1942,"L",IF(G212&lt;1947,"SM",IF(G212&lt;1957,"M",IF(G212&gt;2002,"J",""))))</f>
      </c>
      <c r="G212" s="76">
        <v>1966</v>
      </c>
      <c r="H212" s="78">
        <f>IF(V212&lt;&gt;"",H$5-V212+1,"")</f>
      </c>
      <c r="I212" s="78"/>
      <c r="J212" s="79">
        <f>IF(W212&lt;&gt;"",(J$5-W212+1)*1.5,"")</f>
      </c>
      <c r="K212" s="87"/>
      <c r="L212" s="81">
        <f>Y212</f>
        <v>0</v>
      </c>
      <c r="M212" s="82">
        <f>Z212</f>
        <v>0</v>
      </c>
      <c r="N212" s="83">
        <f>AH212</f>
        <v>0</v>
      </c>
      <c r="O212" s="83">
        <f>AI212</f>
        <v>0</v>
      </c>
      <c r="P212" s="82">
        <f>SUM(H212:J212)</f>
        <v>0</v>
      </c>
      <c r="Q212" s="84">
        <f>SUM(H212:K212)+MAX(M212,O212)</f>
        <v>0</v>
      </c>
      <c r="R212" s="85">
        <f>Q212+MAX(T212,U212)</f>
        <v>0</v>
      </c>
      <c r="S212" s="84">
        <f>SUM($H212:$K212)+MAX(M212,O212)</f>
        <v>0</v>
      </c>
      <c r="T212" s="86">
        <f>IF(L212&gt;0,3,0)</f>
        <v>0</v>
      </c>
      <c r="U212" s="86">
        <f>IF(P212&gt;0,3,0)</f>
        <v>0</v>
      </c>
      <c r="V212" s="87"/>
      <c r="W212" s="87"/>
      <c r="X212" s="88">
        <v>0</v>
      </c>
      <c r="Y212" s="80"/>
      <c r="Z212" s="80"/>
      <c r="AA212" s="80"/>
      <c r="AB212" s="87"/>
      <c r="AC212" s="80"/>
      <c r="AD212" s="99"/>
      <c r="AE212" s="80"/>
      <c r="AF212" s="80"/>
      <c r="AG212" s="80"/>
      <c r="AH212" s="93">
        <f>MAX(AA212:AG212)</f>
        <v>0</v>
      </c>
      <c r="AI212" s="89">
        <f>AH212*AI$5</f>
        <v>0</v>
      </c>
      <c r="AQ212" s="2"/>
    </row>
    <row r="213" spans="1:39" s="94" customFormat="1" ht="15.75" customHeight="1" hidden="1">
      <c r="A213" s="74">
        <f>A212+1</f>
        <v>207</v>
      </c>
      <c r="B213" s="106" t="s">
        <v>267</v>
      </c>
      <c r="C213" s="42" t="s">
        <v>80</v>
      </c>
      <c r="D213" s="76" t="s">
        <v>43</v>
      </c>
      <c r="E213" s="41" t="s">
        <v>66</v>
      </c>
      <c r="F213" s="77">
        <f>IF(G213&lt;1942,"L",IF(G213&lt;1947,"SM",IF(G213&lt;1957,"M",IF(G213&gt;2002,"J",""))))</f>
      </c>
      <c r="G213" s="116">
        <v>1965</v>
      </c>
      <c r="H213" s="78">
        <f>IF(V213&lt;&gt;"",H$5-V213+1,"")</f>
      </c>
      <c r="I213" s="78"/>
      <c r="J213" s="79">
        <f>IF(W213&lt;&gt;"",(J$5-W213+1)*1.5,"")</f>
      </c>
      <c r="K213" s="87"/>
      <c r="L213" s="81">
        <f>Y213</f>
        <v>0</v>
      </c>
      <c r="M213" s="82">
        <f>Z213</f>
        <v>0</v>
      </c>
      <c r="N213" s="83">
        <f>AH213</f>
        <v>0</v>
      </c>
      <c r="O213" s="83">
        <f>AI213</f>
        <v>0</v>
      </c>
      <c r="P213" s="82">
        <f>SUM(H213:J213)</f>
        <v>0</v>
      </c>
      <c r="Q213" s="84">
        <f>SUM(H213:K213)+MAX(M213,O213)</f>
        <v>0</v>
      </c>
      <c r="R213" s="85">
        <f>Q213+MAX(T213,U213)</f>
        <v>0</v>
      </c>
      <c r="S213" s="84">
        <f>SUM($H213:$K213)+MAX(M213,O213)</f>
        <v>0</v>
      </c>
      <c r="T213" s="86">
        <f>IF(L213&gt;0,3,0)</f>
        <v>0</v>
      </c>
      <c r="U213" s="86">
        <f>IF(P213&gt;0,3,0)</f>
        <v>0</v>
      </c>
      <c r="V213" s="87"/>
      <c r="W213" s="87"/>
      <c r="X213" s="88">
        <v>0</v>
      </c>
      <c r="Y213" s="80"/>
      <c r="Z213" s="80"/>
      <c r="AA213" s="80"/>
      <c r="AB213" s="87"/>
      <c r="AC213" s="80"/>
      <c r="AD213" s="99"/>
      <c r="AE213" s="80"/>
      <c r="AF213" s="80"/>
      <c r="AG213" s="80"/>
      <c r="AH213" s="93">
        <f>MAX(AA213:AG213)</f>
        <v>0</v>
      </c>
      <c r="AI213" s="89">
        <f>AH213*AI$5</f>
        <v>0</v>
      </c>
      <c r="AM213" s="2"/>
    </row>
    <row r="214" spans="1:52" s="94" customFormat="1" ht="15.75" customHeight="1" hidden="1">
      <c r="A214" s="74">
        <f>A213+1</f>
        <v>208</v>
      </c>
      <c r="B214" s="75" t="s">
        <v>268</v>
      </c>
      <c r="C214" s="42" t="s">
        <v>52</v>
      </c>
      <c r="D214" s="76" t="s">
        <v>43</v>
      </c>
      <c r="E214" s="76" t="s">
        <v>44</v>
      </c>
      <c r="F214" s="77" t="str">
        <f>IF(G214&lt;1942,"L",IF(G214&lt;1947,"SM",IF(G214&lt;1957,"M",IF(G214&gt;2002,"J",""))))</f>
        <v>M</v>
      </c>
      <c r="G214" s="76">
        <v>1952</v>
      </c>
      <c r="H214" s="78">
        <f>IF(V214&lt;&gt;"",H$5-V214+1,"")</f>
      </c>
      <c r="I214" s="78"/>
      <c r="J214" s="79">
        <f>IF(W214&lt;&gt;"",(J$5-W214+1)*1.5,"")</f>
      </c>
      <c r="K214" s="80"/>
      <c r="L214" s="81">
        <f>Y214</f>
        <v>0</v>
      </c>
      <c r="M214" s="82">
        <f>Z214</f>
        <v>0</v>
      </c>
      <c r="N214" s="83">
        <f>AH214</f>
        <v>0</v>
      </c>
      <c r="O214" s="83">
        <f>AI214</f>
        <v>0</v>
      </c>
      <c r="P214" s="82">
        <f>SUM(H214:J214)</f>
        <v>0</v>
      </c>
      <c r="Q214" s="84">
        <f>SUM(H214:K214)+MAX(M214,O214)</f>
        <v>0</v>
      </c>
      <c r="R214" s="85">
        <f>Q214+MAX(T214,U214)</f>
        <v>0</v>
      </c>
      <c r="S214" s="84">
        <f>SUM($H214:$K214)+MAX(M214,O214)</f>
        <v>0</v>
      </c>
      <c r="T214" s="86">
        <f>IF(L214&gt;0,3,0)</f>
        <v>0</v>
      </c>
      <c r="U214" s="86">
        <f>IF(P214&gt;0,3,0)</f>
        <v>0</v>
      </c>
      <c r="V214" s="87"/>
      <c r="W214" s="87"/>
      <c r="X214" s="88">
        <v>0</v>
      </c>
      <c r="Y214" s="80"/>
      <c r="Z214" s="80"/>
      <c r="AA214" s="80"/>
      <c r="AB214" s="80"/>
      <c r="AC214" s="80"/>
      <c r="AD214" s="99"/>
      <c r="AE214" s="80"/>
      <c r="AF214" s="80"/>
      <c r="AG214" s="80"/>
      <c r="AH214" s="93">
        <f>MAX(AA214:AG214)</f>
        <v>0</v>
      </c>
      <c r="AI214" s="89">
        <f>AH214*AI$5</f>
        <v>0</v>
      </c>
      <c r="AN214" s="2"/>
      <c r="AO214" s="2"/>
      <c r="AX214" s="2"/>
      <c r="AY214" s="2"/>
      <c r="AZ214" s="2"/>
    </row>
    <row r="215" spans="1:49" s="94" customFormat="1" ht="15.75" customHeight="1" hidden="1">
      <c r="A215" s="74">
        <f>A214+1</f>
        <v>209</v>
      </c>
      <c r="B215" s="97" t="s">
        <v>269</v>
      </c>
      <c r="C215" s="42"/>
      <c r="D215" s="76" t="s">
        <v>43</v>
      </c>
      <c r="E215" s="76" t="s">
        <v>44</v>
      </c>
      <c r="F215" s="77">
        <f>IF(G215&lt;1942,"L",IF(G215&lt;1947,"SM",IF(G215&lt;1957,"M",IF(G215&gt;2002,"J",""))))</f>
      </c>
      <c r="G215" s="76">
        <v>1977</v>
      </c>
      <c r="H215" s="78">
        <f>IF(V215&lt;&gt;"",H$5-V215+1,"")</f>
      </c>
      <c r="I215" s="78"/>
      <c r="J215" s="79">
        <f>IF(W215&lt;&gt;"",(J$5-W215+1)*1.5,"")</f>
      </c>
      <c r="K215" s="87"/>
      <c r="L215" s="81">
        <f>Y215</f>
        <v>0</v>
      </c>
      <c r="M215" s="82">
        <f>Z215</f>
        <v>0</v>
      </c>
      <c r="N215" s="83">
        <f>AH215</f>
        <v>0</v>
      </c>
      <c r="O215" s="83">
        <f>AI215</f>
        <v>0</v>
      </c>
      <c r="P215" s="82">
        <f>SUM(H215:J215)</f>
        <v>0</v>
      </c>
      <c r="Q215" s="84">
        <f>SUM(H215:K215)+MAX(M215,O215)</f>
        <v>0</v>
      </c>
      <c r="R215" s="85">
        <f>Q215+MAX(T215,U215)</f>
        <v>0</v>
      </c>
      <c r="S215" s="84">
        <f>SUM($H215:$K215)+MAX(M215,O215)</f>
        <v>0</v>
      </c>
      <c r="T215" s="86">
        <f>IF(L215&gt;0,3,0)</f>
        <v>0</v>
      </c>
      <c r="U215" s="86">
        <f>IF(P215&gt;0,3,0)</f>
        <v>0</v>
      </c>
      <c r="V215" s="87"/>
      <c r="W215" s="87"/>
      <c r="X215" s="88">
        <v>0</v>
      </c>
      <c r="Y215" s="80"/>
      <c r="Z215" s="89"/>
      <c r="AA215" s="80"/>
      <c r="AB215" s="87"/>
      <c r="AC215" s="80"/>
      <c r="AD215" s="99"/>
      <c r="AE215" s="80"/>
      <c r="AF215" s="80"/>
      <c r="AG215" s="80"/>
      <c r="AH215" s="93">
        <f>MAX(AA215:AG215)</f>
        <v>0</v>
      </c>
      <c r="AI215" s="89">
        <f>AH215*AI$5</f>
        <v>0</v>
      </c>
      <c r="AU215" s="2"/>
      <c r="AV215" s="2"/>
      <c r="AW215" s="2"/>
    </row>
    <row r="216" spans="1:42" s="94" customFormat="1" ht="15.75" customHeight="1" hidden="1">
      <c r="A216" s="74">
        <f>A215+1</f>
        <v>210</v>
      </c>
      <c r="B216" s="75" t="s">
        <v>270</v>
      </c>
      <c r="C216" s="42" t="s">
        <v>80</v>
      </c>
      <c r="D216" s="76" t="s">
        <v>43</v>
      </c>
      <c r="E216" s="76" t="s">
        <v>44</v>
      </c>
      <c r="F216" s="77" t="str">
        <f>IF(G216&lt;1942,"L",IF(G216&lt;1947,"SM",IF(G216&lt;1957,"M",IF(G216&gt;2002,"J",""))))</f>
        <v>SM</v>
      </c>
      <c r="G216" s="76">
        <v>1946</v>
      </c>
      <c r="H216" s="78">
        <f>IF(V216&lt;&gt;"",H$5-V216+1,"")</f>
      </c>
      <c r="I216" s="78"/>
      <c r="J216" s="79">
        <f>IF(W216&lt;&gt;"",(J$5-W216+1)*1.5,"")</f>
      </c>
      <c r="K216" s="87"/>
      <c r="L216" s="81">
        <f>Y216</f>
        <v>0</v>
      </c>
      <c r="M216" s="82">
        <f>Z216</f>
        <v>0</v>
      </c>
      <c r="N216" s="83">
        <f>AH216</f>
        <v>0</v>
      </c>
      <c r="O216" s="83">
        <f>AI216</f>
        <v>0</v>
      </c>
      <c r="P216" s="82">
        <f>SUM(H216:J216)</f>
        <v>0</v>
      </c>
      <c r="Q216" s="84">
        <f>SUM(H216:K216)+MAX(M216,O216)</f>
        <v>0</v>
      </c>
      <c r="R216" s="85">
        <f>Q216+MAX(T216,U216)</f>
        <v>0</v>
      </c>
      <c r="S216" s="84">
        <f>SUM($H216:$K216)+MAX(M216,O216)</f>
        <v>0</v>
      </c>
      <c r="T216" s="86">
        <f>IF(L216&gt;0,3,0)</f>
        <v>0</v>
      </c>
      <c r="U216" s="86">
        <f>IF(P216&gt;0,3,0)</f>
        <v>0</v>
      </c>
      <c r="V216" s="87"/>
      <c r="W216" s="87"/>
      <c r="X216" s="88">
        <v>0</v>
      </c>
      <c r="Y216" s="80"/>
      <c r="Z216" s="80"/>
      <c r="AA216" s="80"/>
      <c r="AB216" s="87"/>
      <c r="AC216" s="80"/>
      <c r="AD216" s="99"/>
      <c r="AE216" s="80"/>
      <c r="AF216" s="80"/>
      <c r="AG216" s="80"/>
      <c r="AH216" s="93">
        <f>MAX(AA216:AG216)</f>
        <v>0</v>
      </c>
      <c r="AI216" s="89">
        <f>AH216*AI$5</f>
        <v>0</v>
      </c>
      <c r="AJ216" s="2"/>
      <c r="AP216" s="2"/>
    </row>
    <row r="217" spans="1:49" s="94" customFormat="1" ht="15.75" customHeight="1" hidden="1">
      <c r="A217" s="74">
        <f>A216+1</f>
        <v>211</v>
      </c>
      <c r="B217" s="97" t="s">
        <v>271</v>
      </c>
      <c r="C217" s="42" t="s">
        <v>42</v>
      </c>
      <c r="D217" s="76" t="s">
        <v>43</v>
      </c>
      <c r="E217" s="76" t="s">
        <v>44</v>
      </c>
      <c r="F217" s="77">
        <f>IF(G217&lt;1942,"L",IF(G217&lt;1947,"SM",IF(G217&lt;1957,"M",IF(G217&gt;2002,"J",""))))</f>
      </c>
      <c r="G217" s="76">
        <v>1997</v>
      </c>
      <c r="H217" s="78">
        <f>IF(V217&lt;&gt;"",H$5-V217+1,"")</f>
      </c>
      <c r="I217" s="78"/>
      <c r="J217" s="79">
        <f>IF(W217&lt;&gt;"",(J$5-W217+1)*1.5,"")</f>
      </c>
      <c r="K217" s="87"/>
      <c r="L217" s="81">
        <f>Y217</f>
        <v>0</v>
      </c>
      <c r="M217" s="82">
        <f>Z217</f>
        <v>0</v>
      </c>
      <c r="N217" s="83">
        <f>AH217</f>
        <v>0</v>
      </c>
      <c r="O217" s="83">
        <f>AI217</f>
        <v>0</v>
      </c>
      <c r="P217" s="82">
        <f>SUM(H217:J217)</f>
        <v>0</v>
      </c>
      <c r="Q217" s="84">
        <f>SUM(H217:K217)+MAX(M217,O217)</f>
        <v>0</v>
      </c>
      <c r="R217" s="85">
        <f>Q217+MAX(T217,U217)</f>
        <v>0</v>
      </c>
      <c r="S217" s="84">
        <f>SUM($H217:$K217)+MAX(M217,O217)</f>
        <v>0</v>
      </c>
      <c r="T217" s="86">
        <f>IF(L217&gt;0,3,0)</f>
        <v>0</v>
      </c>
      <c r="U217" s="86">
        <f>IF(P217&gt;0,3,0)</f>
        <v>0</v>
      </c>
      <c r="V217" s="87"/>
      <c r="W217" s="87"/>
      <c r="X217" s="88">
        <v>0</v>
      </c>
      <c r="Y217" s="80"/>
      <c r="Z217" s="80"/>
      <c r="AA217" s="80"/>
      <c r="AB217" s="87"/>
      <c r="AC217" s="80"/>
      <c r="AD217" s="99"/>
      <c r="AE217" s="80"/>
      <c r="AF217" s="80"/>
      <c r="AG217" s="80"/>
      <c r="AH217" s="93">
        <f>MAX(AA217:AG217)</f>
        <v>0</v>
      </c>
      <c r="AI217" s="89">
        <f>AH217*AI$5</f>
        <v>0</v>
      </c>
      <c r="AU217" s="96"/>
      <c r="AV217" s="96"/>
      <c r="AW217" s="96"/>
    </row>
    <row r="218" spans="1:49" s="94" customFormat="1" ht="15.75" customHeight="1" hidden="1">
      <c r="A218" s="74">
        <f>A217+1</f>
        <v>212</v>
      </c>
      <c r="B218" s="97" t="s">
        <v>272</v>
      </c>
      <c r="C218" s="42" t="s">
        <v>58</v>
      </c>
      <c r="D218" s="76" t="s">
        <v>43</v>
      </c>
      <c r="E218" s="76" t="s">
        <v>44</v>
      </c>
      <c r="F218" s="77">
        <f>IF(G218&lt;1942,"L",IF(G218&lt;1947,"SM",IF(G218&lt;1957,"M",IF(G218&gt;2002,"J",""))))</f>
      </c>
      <c r="G218" s="103">
        <v>1991</v>
      </c>
      <c r="H218" s="78">
        <f>IF(V218&lt;&gt;"",H$5-V218+1,"")</f>
      </c>
      <c r="I218" s="78"/>
      <c r="J218" s="79">
        <f>IF(W218&lt;&gt;"",(J$5-W218+1)*1.5,"")</f>
      </c>
      <c r="K218" s="104"/>
      <c r="L218" s="81">
        <f>Y218</f>
        <v>0</v>
      </c>
      <c r="M218" s="82">
        <f>Z218</f>
        <v>0</v>
      </c>
      <c r="N218" s="83">
        <f>AH218</f>
        <v>0</v>
      </c>
      <c r="O218" s="83">
        <f>AI218</f>
        <v>0</v>
      </c>
      <c r="P218" s="82">
        <f>SUM(H218:J218)</f>
        <v>0</v>
      </c>
      <c r="Q218" s="84">
        <f>SUM(H218:K218)+MAX(M218,O218)</f>
        <v>0</v>
      </c>
      <c r="R218" s="85">
        <f>Q218+MAX(T218,U218)</f>
        <v>0</v>
      </c>
      <c r="S218" s="84">
        <f>SUM($H218:$K218)+MAX(M218,O218)</f>
        <v>0</v>
      </c>
      <c r="T218" s="86">
        <f>IF(L218&gt;0,3,0)</f>
        <v>0</v>
      </c>
      <c r="U218" s="86">
        <f>IF(P218&gt;0,3,0)</f>
        <v>0</v>
      </c>
      <c r="V218" s="87"/>
      <c r="W218" s="87"/>
      <c r="X218" s="88">
        <v>0</v>
      </c>
      <c r="Y218" s="80"/>
      <c r="Z218" s="89"/>
      <c r="AA218" s="80"/>
      <c r="AB218" s="87"/>
      <c r="AC218" s="80"/>
      <c r="AD218" s="99"/>
      <c r="AE218" s="80"/>
      <c r="AF218" s="80"/>
      <c r="AG218" s="80"/>
      <c r="AH218" s="93">
        <f>MAX(AA218:AG218)</f>
        <v>0</v>
      </c>
      <c r="AI218" s="89">
        <f>AH218*AI$5</f>
        <v>0</v>
      </c>
      <c r="AL218" s="96"/>
      <c r="AM218" s="2"/>
      <c r="AU218" s="2"/>
      <c r="AV218" s="2"/>
      <c r="AW218" s="2"/>
    </row>
    <row r="219" spans="1:37" s="94" customFormat="1" ht="15.75" customHeight="1" hidden="1">
      <c r="A219" s="74">
        <f>A218+1</f>
        <v>213</v>
      </c>
      <c r="B219" s="97" t="s">
        <v>273</v>
      </c>
      <c r="C219" s="42" t="s">
        <v>8</v>
      </c>
      <c r="D219" s="76" t="s">
        <v>43</v>
      </c>
      <c r="E219" s="76" t="s">
        <v>44</v>
      </c>
      <c r="F219" s="77">
        <f>IF(G219&lt;1942,"L",IF(G219&lt;1947,"SM",IF(G219&lt;1957,"M",IF(G219&gt;2002,"J",""))))</f>
      </c>
      <c r="G219" s="76">
        <v>1969</v>
      </c>
      <c r="H219" s="78">
        <f>IF(V219&lt;&gt;"",H$5-V219+1,"")</f>
      </c>
      <c r="I219" s="78"/>
      <c r="J219" s="79">
        <f>IF(W219&lt;&gt;"",(J$5-W219+1)*1.5,"")</f>
      </c>
      <c r="K219" s="87"/>
      <c r="L219" s="81">
        <f>Y219</f>
        <v>0</v>
      </c>
      <c r="M219" s="82">
        <f>Z219</f>
        <v>0</v>
      </c>
      <c r="N219" s="83">
        <f>AH219</f>
        <v>0</v>
      </c>
      <c r="O219" s="83">
        <f>AI219</f>
        <v>0</v>
      </c>
      <c r="P219" s="82">
        <f>SUM(H219:J219)</f>
        <v>0</v>
      </c>
      <c r="Q219" s="84">
        <f>SUM(H219:K219)+MAX(M219,O219)</f>
        <v>0</v>
      </c>
      <c r="R219" s="85">
        <f>Q219+MAX(T219,U219)</f>
        <v>0</v>
      </c>
      <c r="S219" s="84">
        <f>SUM($H219:$K219)+MAX(M219,O219)</f>
        <v>0</v>
      </c>
      <c r="T219" s="86">
        <f>IF(L219&gt;0,3,0)</f>
        <v>0</v>
      </c>
      <c r="U219" s="86">
        <f>IF(P219&gt;0,3,0)</f>
        <v>0</v>
      </c>
      <c r="V219" s="87"/>
      <c r="W219" s="87"/>
      <c r="X219" s="88">
        <v>0</v>
      </c>
      <c r="Y219" s="80">
        <f>IF(X219&gt;0,X$5-X219+1,0)</f>
        <v>0</v>
      </c>
      <c r="Z219" s="89">
        <f>Y219*Z$5</f>
        <v>0</v>
      </c>
      <c r="AA219" s="80"/>
      <c r="AB219" s="87"/>
      <c r="AC219" s="80"/>
      <c r="AD219" s="99"/>
      <c r="AE219" s="80"/>
      <c r="AF219" s="80"/>
      <c r="AG219" s="80"/>
      <c r="AH219" s="93">
        <f>MAX(AA219:AG219)</f>
        <v>0</v>
      </c>
      <c r="AI219" s="89">
        <f>AH219*AI$5</f>
        <v>0</v>
      </c>
      <c r="AK219" s="96"/>
    </row>
    <row r="220" spans="1:49" ht="15.75" customHeight="1" hidden="1">
      <c r="A220" s="74">
        <f>A219+1</f>
        <v>214</v>
      </c>
      <c r="B220" s="75" t="s">
        <v>274</v>
      </c>
      <c r="C220" s="42" t="s">
        <v>8</v>
      </c>
      <c r="D220" s="76" t="s">
        <v>43</v>
      </c>
      <c r="E220" s="76" t="s">
        <v>44</v>
      </c>
      <c r="F220" s="77">
        <f>IF(G220&lt;1942,"L",IF(G220&lt;1947,"SM",IF(G220&lt;1957,"M",IF(G220&gt;2002,"J",""))))</f>
      </c>
      <c r="G220" s="76">
        <v>1966</v>
      </c>
      <c r="H220" s="78">
        <f>IF(V220&lt;&gt;"",H$5-V220+1,"")</f>
      </c>
      <c r="I220" s="78"/>
      <c r="J220" s="79">
        <f>IF(W220&lt;&gt;"",(J$5-W220+1)*1.5,"")</f>
      </c>
      <c r="K220" s="80"/>
      <c r="L220" s="81">
        <f>Y220</f>
        <v>0</v>
      </c>
      <c r="M220" s="82">
        <f>Z220</f>
        <v>0</v>
      </c>
      <c r="N220" s="83">
        <f>AH220</f>
        <v>0</v>
      </c>
      <c r="O220" s="83">
        <f>AI220</f>
        <v>0</v>
      </c>
      <c r="P220" s="82">
        <f>SUM(H220:J220)</f>
        <v>0</v>
      </c>
      <c r="Q220" s="84">
        <f>SUM(H220:K220)+MAX(M220,O220)</f>
        <v>0</v>
      </c>
      <c r="R220" s="85">
        <f>Q220+MAX(T220,U220)</f>
        <v>0</v>
      </c>
      <c r="S220" s="84">
        <f>SUM($H220:$K220)+MAX(M220,O220)</f>
        <v>0</v>
      </c>
      <c r="T220" s="86">
        <f>IF(L220&gt;0,3,0)</f>
        <v>0</v>
      </c>
      <c r="U220" s="86">
        <f>IF(P220&gt;0,3,0)</f>
        <v>0</v>
      </c>
      <c r="V220" s="87"/>
      <c r="W220" s="87"/>
      <c r="X220" s="88">
        <v>0</v>
      </c>
      <c r="Y220" s="80"/>
      <c r="Z220" s="80"/>
      <c r="AA220" s="90"/>
      <c r="AB220" s="80"/>
      <c r="AC220" s="80"/>
      <c r="AD220" s="99"/>
      <c r="AE220" s="80"/>
      <c r="AF220" s="80"/>
      <c r="AG220" s="80"/>
      <c r="AH220" s="93">
        <f>MAX(AA220:AG220)</f>
        <v>0</v>
      </c>
      <c r="AI220" s="89">
        <f>AH220*AI$5</f>
        <v>0</v>
      </c>
      <c r="AK220" s="94"/>
      <c r="AL220" s="94"/>
      <c r="AN220" s="94"/>
      <c r="AO220" s="94"/>
      <c r="AP220" s="94"/>
      <c r="AQ220" s="94"/>
      <c r="AR220" s="94"/>
      <c r="AS220" s="94"/>
      <c r="AT220" s="94"/>
      <c r="AU220" s="94"/>
      <c r="AV220" s="94"/>
      <c r="AW220" s="94"/>
    </row>
    <row r="221" spans="1:43" s="94" customFormat="1" ht="15.75" customHeight="1" hidden="1">
      <c r="A221" s="74">
        <f>A220+1</f>
        <v>215</v>
      </c>
      <c r="B221" s="75" t="s">
        <v>275</v>
      </c>
      <c r="C221" s="42" t="s">
        <v>49</v>
      </c>
      <c r="D221" s="76" t="s">
        <v>43</v>
      </c>
      <c r="E221" s="76" t="s">
        <v>44</v>
      </c>
      <c r="F221" s="77">
        <f>IF(G221&lt;1942,"L",IF(G221&lt;1947,"SM",IF(G221&lt;1957,"M",IF(G221&gt;2002,"J",""))))</f>
      </c>
      <c r="G221" s="76">
        <v>1970</v>
      </c>
      <c r="H221" s="78">
        <f>IF(V221&lt;&gt;"",H$5-V221+1,"")</f>
      </c>
      <c r="I221" s="78"/>
      <c r="J221" s="79">
        <f>IF(W221&lt;&gt;"",(J$5-W221+1)*1.5,"")</f>
      </c>
      <c r="K221" s="80"/>
      <c r="L221" s="81">
        <f>Y221</f>
        <v>0</v>
      </c>
      <c r="M221" s="82">
        <f>Z221</f>
        <v>0</v>
      </c>
      <c r="N221" s="83">
        <f>AH221</f>
        <v>0</v>
      </c>
      <c r="O221" s="83">
        <f>AI221</f>
        <v>0</v>
      </c>
      <c r="P221" s="82">
        <f>SUM(H221:J221)</f>
        <v>0</v>
      </c>
      <c r="Q221" s="84">
        <f>SUM(H221:K221)+MAX(M221,O221)</f>
        <v>0</v>
      </c>
      <c r="R221" s="85">
        <f>Q221+MAX(T221,U221)</f>
        <v>0</v>
      </c>
      <c r="S221" s="84">
        <f>SUM($H221:$K221)+MAX(M221,O221)</f>
        <v>0</v>
      </c>
      <c r="T221" s="86">
        <f>IF(L221&gt;0,3,0)</f>
        <v>0</v>
      </c>
      <c r="U221" s="86">
        <f>IF(P221&gt;0,3,0)</f>
        <v>0</v>
      </c>
      <c r="V221" s="87"/>
      <c r="W221" s="87"/>
      <c r="X221" s="88">
        <v>0</v>
      </c>
      <c r="Y221" s="80"/>
      <c r="Z221" s="80"/>
      <c r="AA221" s="90"/>
      <c r="AB221" s="80"/>
      <c r="AC221" s="80"/>
      <c r="AD221" s="99"/>
      <c r="AE221" s="80"/>
      <c r="AF221" s="80"/>
      <c r="AG221" s="80"/>
      <c r="AH221" s="93">
        <f>MAX(AA221:AG221)</f>
        <v>0</v>
      </c>
      <c r="AI221" s="89">
        <f>AH221*AI$5</f>
        <v>0</v>
      </c>
      <c r="AM221" s="2"/>
      <c r="AQ221" s="2"/>
    </row>
    <row r="222" spans="1:43" s="94" customFormat="1" ht="15.75" customHeight="1" hidden="1">
      <c r="A222" s="74">
        <f>A221+1</f>
        <v>216</v>
      </c>
      <c r="B222" s="97" t="s">
        <v>276</v>
      </c>
      <c r="C222" s="42" t="s">
        <v>277</v>
      </c>
      <c r="D222" s="76" t="s">
        <v>43</v>
      </c>
      <c r="E222" s="76" t="s">
        <v>44</v>
      </c>
      <c r="F222" s="77" t="str">
        <f>IF(G222&lt;1942,"L",IF(G222&lt;1947,"SM",IF(G222&lt;1957,"M",IF(G222&gt;2002,"J",""))))</f>
        <v>SM</v>
      </c>
      <c r="G222" s="76">
        <v>1945</v>
      </c>
      <c r="H222" s="78">
        <f>IF(V222&lt;&gt;"",H$5-V222+1,"")</f>
      </c>
      <c r="I222" s="78"/>
      <c r="J222" s="79">
        <f>IF(W222&lt;&gt;"",(J$5-W222+1)*1.5,"")</f>
      </c>
      <c r="K222" s="87"/>
      <c r="L222" s="81">
        <f>Y222</f>
        <v>0</v>
      </c>
      <c r="M222" s="82">
        <f>Z222</f>
        <v>0</v>
      </c>
      <c r="N222" s="83">
        <f>AH222</f>
        <v>0</v>
      </c>
      <c r="O222" s="83">
        <f>AI222</f>
        <v>0</v>
      </c>
      <c r="P222" s="82">
        <f>SUM(H222:J222)</f>
        <v>0</v>
      </c>
      <c r="Q222" s="84">
        <f>SUM(H222:K222)+MAX(M222,O222)</f>
        <v>0</v>
      </c>
      <c r="R222" s="85">
        <f>Q222+MAX(T222,U222)</f>
        <v>0</v>
      </c>
      <c r="S222" s="84">
        <f>SUM($H222:$K222)+MAX(M222,O222)</f>
        <v>0</v>
      </c>
      <c r="T222" s="86">
        <f>IF(L222&gt;0,3,0)</f>
        <v>0</v>
      </c>
      <c r="U222" s="86">
        <f>IF(P222&gt;0,3,0)</f>
        <v>0</v>
      </c>
      <c r="V222" s="87"/>
      <c r="W222" s="87"/>
      <c r="X222" s="88">
        <v>0</v>
      </c>
      <c r="Y222" s="90"/>
      <c r="Z222" s="90"/>
      <c r="AA222" s="80"/>
      <c r="AB222" s="87"/>
      <c r="AC222" s="80"/>
      <c r="AD222" s="99"/>
      <c r="AE222" s="80"/>
      <c r="AF222" s="80"/>
      <c r="AG222" s="80"/>
      <c r="AH222" s="93">
        <f>MAX(AA222:AG222)</f>
        <v>0</v>
      </c>
      <c r="AI222" s="89">
        <f>AH222*AI$5</f>
        <v>0</v>
      </c>
      <c r="AP222" s="2"/>
      <c r="AQ222" s="96"/>
    </row>
    <row r="223" spans="1:52" s="94" customFormat="1" ht="15.75" customHeight="1" hidden="1">
      <c r="A223" s="74">
        <f>A222+1</f>
        <v>217</v>
      </c>
      <c r="B223" s="75" t="s">
        <v>278</v>
      </c>
      <c r="C223" s="42" t="s">
        <v>42</v>
      </c>
      <c r="D223" s="76" t="s">
        <v>43</v>
      </c>
      <c r="E223" s="76" t="s">
        <v>44</v>
      </c>
      <c r="F223" s="77">
        <f>IF(G223&lt;1942,"L",IF(G223&lt;1947,"SM",IF(G223&lt;1957,"M",IF(G223&gt;2002,"J",""))))</f>
      </c>
      <c r="G223" s="76">
        <v>1962</v>
      </c>
      <c r="H223" s="78">
        <f>IF(V223&lt;&gt;"",H$5-V223+1,"")</f>
      </c>
      <c r="I223" s="78"/>
      <c r="J223" s="79">
        <f>IF(W223&lt;&gt;"",(J$5-W223+1)*1.5,"")</f>
      </c>
      <c r="K223" s="80"/>
      <c r="L223" s="81">
        <f>Y223</f>
        <v>0</v>
      </c>
      <c r="M223" s="82">
        <f>Z223</f>
        <v>0</v>
      </c>
      <c r="N223" s="83">
        <f>AH223</f>
        <v>0</v>
      </c>
      <c r="O223" s="83">
        <f>AI223</f>
        <v>0</v>
      </c>
      <c r="P223" s="82">
        <f>SUM(H223:J223)</f>
        <v>0</v>
      </c>
      <c r="Q223" s="84">
        <f>SUM(H223:K223)+MAX(M223,O223)</f>
        <v>0</v>
      </c>
      <c r="R223" s="85">
        <f>Q223+MAX(T223,U223)</f>
        <v>0</v>
      </c>
      <c r="S223" s="84">
        <f>SUM($H223:$K223)+MAX(M223,O223)</f>
        <v>0</v>
      </c>
      <c r="T223" s="86">
        <f>IF(L223&gt;0,3,0)</f>
        <v>0</v>
      </c>
      <c r="U223" s="86">
        <f>IF(P223&gt;0,3,0)</f>
        <v>0</v>
      </c>
      <c r="V223" s="87"/>
      <c r="W223" s="87"/>
      <c r="X223" s="88">
        <v>0</v>
      </c>
      <c r="Y223" s="90"/>
      <c r="Z223" s="89"/>
      <c r="AA223" s="80"/>
      <c r="AB223" s="80"/>
      <c r="AC223" s="80"/>
      <c r="AD223" s="99"/>
      <c r="AE223" s="80"/>
      <c r="AF223" s="80"/>
      <c r="AG223" s="80"/>
      <c r="AH223" s="93">
        <f>MAX(AA223:AG223)</f>
        <v>0</v>
      </c>
      <c r="AI223" s="89">
        <f>AH223*AI$5</f>
        <v>0</v>
      </c>
      <c r="AL223" s="2"/>
      <c r="AU223" s="2"/>
      <c r="AV223" s="2"/>
      <c r="AW223" s="2"/>
      <c r="AX223" s="96"/>
      <c r="AY223" s="96"/>
      <c r="AZ223" s="96"/>
    </row>
    <row r="224" spans="1:45" s="94" customFormat="1" ht="15.75" customHeight="1" hidden="1">
      <c r="A224" s="74">
        <f>A223+1</f>
        <v>218</v>
      </c>
      <c r="B224" s="97" t="s">
        <v>279</v>
      </c>
      <c r="C224" s="42" t="s">
        <v>46</v>
      </c>
      <c r="D224" s="76" t="s">
        <v>43</v>
      </c>
      <c r="E224" s="76" t="s">
        <v>44</v>
      </c>
      <c r="F224" s="77" t="str">
        <f>IF(G224&lt;1942,"L",IF(G224&lt;1947,"SM",IF(G224&lt;1957,"M",IF(G224&gt;2002,"J",""))))</f>
        <v>L</v>
      </c>
      <c r="G224" s="76">
        <v>1941</v>
      </c>
      <c r="H224" s="78">
        <f>IF(V224&lt;&gt;"",H$5-V224+1,"")</f>
      </c>
      <c r="I224" s="78"/>
      <c r="J224" s="79">
        <f>IF(W224&lt;&gt;"",(J$5-W224+1)*1.5,"")</f>
      </c>
      <c r="K224" s="87"/>
      <c r="L224" s="81">
        <f>Y224</f>
        <v>0</v>
      </c>
      <c r="M224" s="82">
        <f>Z224</f>
        <v>0</v>
      </c>
      <c r="N224" s="83">
        <f>AH224</f>
        <v>0</v>
      </c>
      <c r="O224" s="83">
        <f>AI224</f>
        <v>0</v>
      </c>
      <c r="P224" s="82">
        <f>SUM(H224:J224)</f>
        <v>0</v>
      </c>
      <c r="Q224" s="84">
        <f>SUM(H224:K224)+MAX(M224,O224)</f>
        <v>0</v>
      </c>
      <c r="R224" s="85">
        <f>Q224+MAX(T224,U224)</f>
        <v>0</v>
      </c>
      <c r="S224" s="84">
        <f>SUM($H224:$K224)+MAX(M224,O224)</f>
        <v>0</v>
      </c>
      <c r="T224" s="86">
        <f>IF(L224&gt;0,3,0)</f>
        <v>0</v>
      </c>
      <c r="U224" s="86">
        <f>IF(P224&gt;0,3,0)</f>
        <v>0</v>
      </c>
      <c r="V224" s="87"/>
      <c r="W224" s="87"/>
      <c r="X224" s="88">
        <v>0</v>
      </c>
      <c r="Y224" s="80"/>
      <c r="Z224" s="80"/>
      <c r="AA224" s="80"/>
      <c r="AB224" s="87"/>
      <c r="AC224" s="80"/>
      <c r="AD224" s="99"/>
      <c r="AE224" s="80"/>
      <c r="AF224" s="80"/>
      <c r="AG224" s="80"/>
      <c r="AH224" s="93">
        <f>MAX(AA224:AG224)</f>
        <v>0</v>
      </c>
      <c r="AI224" s="89">
        <f>AH224*AI$5</f>
        <v>0</v>
      </c>
      <c r="AR224" s="96"/>
      <c r="AS224" s="96"/>
    </row>
    <row r="225" spans="1:35" s="94" customFormat="1" ht="15.75" customHeight="1" hidden="1">
      <c r="A225" s="74">
        <f>A224+1</f>
        <v>219</v>
      </c>
      <c r="B225" s="75" t="s">
        <v>280</v>
      </c>
      <c r="C225" s="42" t="s">
        <v>42</v>
      </c>
      <c r="D225" s="76" t="s">
        <v>43</v>
      </c>
      <c r="E225" s="76" t="s">
        <v>44</v>
      </c>
      <c r="F225" s="77" t="str">
        <f>IF(G225&lt;1942,"L",IF(G225&lt;1947,"SM",IF(G225&lt;1957,"M",IF(G225&gt;2002,"J",""))))</f>
        <v>M</v>
      </c>
      <c r="G225" s="76">
        <v>1955</v>
      </c>
      <c r="H225" s="78">
        <f>IF(V225&lt;&gt;"",H$5-V225+1,"")</f>
      </c>
      <c r="I225" s="78"/>
      <c r="J225" s="79">
        <f>IF(W225&lt;&gt;"",(J$5-W225+1)*1.5,"")</f>
      </c>
      <c r="K225" s="80"/>
      <c r="L225" s="81">
        <f>Y225</f>
        <v>0</v>
      </c>
      <c r="M225" s="82">
        <f>Z225</f>
        <v>0</v>
      </c>
      <c r="N225" s="83">
        <f>AH225</f>
        <v>0</v>
      </c>
      <c r="O225" s="83">
        <f>AI225</f>
        <v>0</v>
      </c>
      <c r="P225" s="82">
        <f>SUM(H225:J225)</f>
        <v>0</v>
      </c>
      <c r="Q225" s="84">
        <f>SUM(H225:K225)+MAX(M225,O225)</f>
        <v>0</v>
      </c>
      <c r="R225" s="85">
        <f>Q225+MAX(T225,U225)</f>
        <v>0</v>
      </c>
      <c r="S225" s="84">
        <f>SUM($H225:$K225)+MAX(M225,O225)</f>
        <v>0</v>
      </c>
      <c r="T225" s="86">
        <f>IF(L225&gt;0,3,0)</f>
        <v>0</v>
      </c>
      <c r="U225" s="86">
        <f>IF(P225&gt;0,3,0)</f>
        <v>0</v>
      </c>
      <c r="V225" s="87"/>
      <c r="W225" s="87"/>
      <c r="X225" s="88">
        <v>0</v>
      </c>
      <c r="Y225" s="80"/>
      <c r="Z225" s="80"/>
      <c r="AA225" s="80"/>
      <c r="AB225" s="80"/>
      <c r="AC225" s="80"/>
      <c r="AD225" s="99"/>
      <c r="AE225" s="80"/>
      <c r="AF225" s="80"/>
      <c r="AG225" s="80"/>
      <c r="AH225" s="93">
        <f>MAX(AA225:AG225)</f>
        <v>0</v>
      </c>
      <c r="AI225" s="89">
        <f>AH225*AI$5</f>
        <v>0</v>
      </c>
    </row>
    <row r="226" spans="1:52" s="96" customFormat="1" ht="15.75" customHeight="1" hidden="1">
      <c r="A226" s="74">
        <f>A225+1</f>
        <v>220</v>
      </c>
      <c r="B226" s="75" t="s">
        <v>281</v>
      </c>
      <c r="C226" s="42" t="s">
        <v>52</v>
      </c>
      <c r="D226" s="76" t="s">
        <v>43</v>
      </c>
      <c r="E226" s="103" t="s">
        <v>44</v>
      </c>
      <c r="F226" s="77">
        <f>IF(G226&lt;1942,"L",IF(G226&lt;1947,"SM",IF(G226&lt;1957,"M",IF(G226&gt;2002,"J",""))))</f>
      </c>
      <c r="G226" s="103">
        <v>1961</v>
      </c>
      <c r="H226" s="78">
        <f>IF(V226&lt;&gt;"",H$5-V226+1,"")</f>
      </c>
      <c r="I226" s="78"/>
      <c r="J226" s="79">
        <f>IF(W226&lt;&gt;"",(J$5-W226+1)*1.5,"")</f>
      </c>
      <c r="K226" s="104"/>
      <c r="L226" s="81">
        <f>Y226</f>
        <v>0</v>
      </c>
      <c r="M226" s="82">
        <f>Z226</f>
        <v>0</v>
      </c>
      <c r="N226" s="83">
        <f>AH226</f>
        <v>0</v>
      </c>
      <c r="O226" s="83">
        <f>AI226</f>
        <v>0</v>
      </c>
      <c r="P226" s="82">
        <f>SUM(H226:J226)</f>
        <v>0</v>
      </c>
      <c r="Q226" s="84">
        <f>SUM(H226:K226)+MAX(M226,O226)</f>
        <v>0</v>
      </c>
      <c r="R226" s="85">
        <f>Q226+MAX(T226,U226)</f>
        <v>0</v>
      </c>
      <c r="S226" s="84">
        <f>SUM($H226:$K226)+MAX(M226,O226)</f>
        <v>0</v>
      </c>
      <c r="T226" s="86">
        <f>IF(L226&gt;0,3,0)</f>
        <v>0</v>
      </c>
      <c r="U226" s="86">
        <f>IF(P226&gt;0,3,0)</f>
        <v>0</v>
      </c>
      <c r="V226" s="87"/>
      <c r="W226" s="87"/>
      <c r="X226" s="88">
        <v>0</v>
      </c>
      <c r="Y226" s="90"/>
      <c r="Z226" s="90"/>
      <c r="AA226" s="110"/>
      <c r="AB226" s="104"/>
      <c r="AC226" s="110"/>
      <c r="AD226" s="99"/>
      <c r="AE226" s="110"/>
      <c r="AF226" s="110"/>
      <c r="AG226" s="110"/>
      <c r="AH226" s="93">
        <f>MAX(AA226:AG226)</f>
        <v>0</v>
      </c>
      <c r="AI226" s="89">
        <f>AH226*AI$5</f>
        <v>0</v>
      </c>
      <c r="AJ226" s="94"/>
      <c r="AK226" s="94"/>
      <c r="AL226" s="2"/>
      <c r="AN226" s="94"/>
      <c r="AO226" s="94"/>
      <c r="AP226" s="94"/>
      <c r="AQ226" s="94"/>
      <c r="AR226" s="94"/>
      <c r="AS226" s="94"/>
      <c r="AT226" s="94"/>
      <c r="AU226" s="94"/>
      <c r="AV226" s="94"/>
      <c r="AW226" s="94"/>
      <c r="AX226" s="94"/>
      <c r="AY226" s="94"/>
      <c r="AZ226" s="94"/>
    </row>
    <row r="227" spans="1:41" s="94" customFormat="1" ht="15.75" customHeight="1" hidden="1">
      <c r="A227" s="74">
        <f>A226+1</f>
        <v>221</v>
      </c>
      <c r="B227" s="75" t="s">
        <v>282</v>
      </c>
      <c r="C227" s="42" t="s">
        <v>42</v>
      </c>
      <c r="D227" s="76" t="s">
        <v>43</v>
      </c>
      <c r="E227" s="103" t="s">
        <v>44</v>
      </c>
      <c r="F227" s="77">
        <f>IF(G227&lt;1942,"L",IF(G227&lt;1947,"SM",IF(G227&lt;1957,"M",IF(G227&gt;2002,"J",""))))</f>
      </c>
      <c r="G227" s="103">
        <v>1963</v>
      </c>
      <c r="H227" s="78">
        <f>IF(V227&lt;&gt;"",H$5-V227+1,"")</f>
      </c>
      <c r="I227" s="78"/>
      <c r="J227" s="79">
        <f>IF(W227&lt;&gt;"",(J$5-W227+1)*1.5,"")</f>
      </c>
      <c r="K227" s="110"/>
      <c r="L227" s="81">
        <f>Y227</f>
        <v>0</v>
      </c>
      <c r="M227" s="82">
        <f>Z227</f>
        <v>0</v>
      </c>
      <c r="N227" s="83">
        <f>AH227</f>
        <v>0</v>
      </c>
      <c r="O227" s="83">
        <f>AI227</f>
        <v>0</v>
      </c>
      <c r="P227" s="82">
        <f>SUM(H227:J227)</f>
        <v>0</v>
      </c>
      <c r="Q227" s="84">
        <f>SUM(H227:K227)+MAX(M227,O227)</f>
        <v>0</v>
      </c>
      <c r="R227" s="85">
        <f>Q227+MAX(T227,U227)</f>
        <v>0</v>
      </c>
      <c r="S227" s="84">
        <f>SUM($H227:$K227)+MAX(M227,O227)</f>
        <v>0</v>
      </c>
      <c r="T227" s="86">
        <f>IF(L227&gt;0,3,0)</f>
        <v>0</v>
      </c>
      <c r="U227" s="86">
        <f>IF(P227&gt;0,3,0)</f>
        <v>0</v>
      </c>
      <c r="V227" s="87"/>
      <c r="W227" s="87"/>
      <c r="X227" s="88">
        <v>0</v>
      </c>
      <c r="Y227" s="90"/>
      <c r="Z227" s="89"/>
      <c r="AA227" s="110"/>
      <c r="AB227" s="110"/>
      <c r="AC227" s="110"/>
      <c r="AD227" s="99"/>
      <c r="AE227" s="110"/>
      <c r="AF227" s="110"/>
      <c r="AG227" s="110"/>
      <c r="AH227" s="93">
        <f>MAX(AA227:AG227)</f>
        <v>0</v>
      </c>
      <c r="AI227" s="89">
        <f>AH227*AI$5</f>
        <v>0</v>
      </c>
      <c r="AJ227" s="96"/>
      <c r="AN227" s="96"/>
      <c r="AO227" s="96"/>
    </row>
    <row r="228" spans="1:39" s="94" customFormat="1" ht="15.75" customHeight="1" hidden="1">
      <c r="A228" s="74">
        <f>A227+1</f>
        <v>222</v>
      </c>
      <c r="B228" s="97" t="s">
        <v>283</v>
      </c>
      <c r="C228" s="42" t="s">
        <v>42</v>
      </c>
      <c r="D228" s="76" t="s">
        <v>43</v>
      </c>
      <c r="E228" s="76" t="s">
        <v>44</v>
      </c>
      <c r="F228" s="77">
        <f>IF(G228&lt;1942,"L",IF(G228&lt;1947,"SM",IF(G228&lt;1957,"M",IF(G228&gt;2002,"J",""))))</f>
      </c>
      <c r="G228" s="76">
        <v>1959</v>
      </c>
      <c r="H228" s="78">
        <f>IF(V228&lt;&gt;"",H$5-V228+1,"")</f>
      </c>
      <c r="I228" s="78"/>
      <c r="J228" s="79">
        <f>IF(W228&lt;&gt;"",(J$5-W228+1)*1.5,"")</f>
      </c>
      <c r="K228" s="104"/>
      <c r="L228" s="81">
        <f>Y228</f>
        <v>0</v>
      </c>
      <c r="M228" s="82">
        <f>Z228</f>
        <v>0</v>
      </c>
      <c r="N228" s="83">
        <f>AH228</f>
        <v>0</v>
      </c>
      <c r="O228" s="83">
        <f>AI228</f>
        <v>0</v>
      </c>
      <c r="P228" s="82">
        <f>SUM(H228:J228)</f>
        <v>0</v>
      </c>
      <c r="Q228" s="84">
        <f>SUM(H228:K228)+MAX(M228,O228)</f>
        <v>0</v>
      </c>
      <c r="R228" s="85">
        <f>Q228+MAX(T228,U228)</f>
        <v>0</v>
      </c>
      <c r="S228" s="84">
        <f>SUM($H228:$K228)+MAX(M228,O228)</f>
        <v>0</v>
      </c>
      <c r="T228" s="86">
        <f>IF(L228&gt;0,3,0)</f>
        <v>0</v>
      </c>
      <c r="U228" s="86">
        <f>IF(P228&gt;0,3,0)</f>
        <v>0</v>
      </c>
      <c r="V228" s="87"/>
      <c r="W228" s="87"/>
      <c r="X228" s="88">
        <v>0</v>
      </c>
      <c r="Y228" s="80"/>
      <c r="Z228" s="89"/>
      <c r="AA228" s="90"/>
      <c r="AB228" s="87"/>
      <c r="AC228" s="80"/>
      <c r="AD228" s="99"/>
      <c r="AE228" s="80"/>
      <c r="AF228" s="80"/>
      <c r="AG228" s="80"/>
      <c r="AH228" s="93">
        <f>MAX(AA228:AG228)</f>
        <v>0</v>
      </c>
      <c r="AI228" s="89">
        <f>AH228*AI$5</f>
        <v>0</v>
      </c>
      <c r="AM228" s="96"/>
    </row>
    <row r="229" spans="1:52" s="94" customFormat="1" ht="15.75" customHeight="1" hidden="1">
      <c r="A229" s="74">
        <f>A228+1</f>
        <v>223</v>
      </c>
      <c r="B229" s="97" t="s">
        <v>284</v>
      </c>
      <c r="C229" s="42" t="s">
        <v>80</v>
      </c>
      <c r="D229" s="76" t="s">
        <v>43</v>
      </c>
      <c r="E229" s="76" t="s">
        <v>44</v>
      </c>
      <c r="F229" s="77" t="str">
        <f>IF(G229&lt;1942,"L",IF(G229&lt;1947,"SM",IF(G229&lt;1957,"M",IF(G229&gt;2002,"J",""))))</f>
        <v>SM</v>
      </c>
      <c r="G229" s="76">
        <v>1946</v>
      </c>
      <c r="H229" s="78">
        <f>IF(V229&lt;&gt;"",H$5-V229+1,"")</f>
      </c>
      <c r="I229" s="78"/>
      <c r="J229" s="79">
        <f>IF(W229&lt;&gt;"",(J$5-W229+1)*1.5,"")</f>
      </c>
      <c r="K229" s="87"/>
      <c r="L229" s="81">
        <f>Y229</f>
        <v>0</v>
      </c>
      <c r="M229" s="82">
        <f>Z229</f>
        <v>0</v>
      </c>
      <c r="N229" s="83">
        <f>AH229</f>
        <v>0</v>
      </c>
      <c r="O229" s="83">
        <f>AI229</f>
        <v>0</v>
      </c>
      <c r="P229" s="82">
        <f>SUM(H229:J229)</f>
        <v>0</v>
      </c>
      <c r="Q229" s="84">
        <f>SUM(H229:K229)+MAX(M229,O229)</f>
        <v>0</v>
      </c>
      <c r="R229" s="85">
        <f>Q229+MAX(T229,U229)</f>
        <v>0</v>
      </c>
      <c r="S229" s="84">
        <f>SUM($H229:$K229)+MAX(M229,O229)</f>
        <v>0</v>
      </c>
      <c r="T229" s="86">
        <f>IF(L229&gt;0,3,0)</f>
        <v>0</v>
      </c>
      <c r="U229" s="86">
        <f>IF(P229&gt;0,3,0)</f>
        <v>0</v>
      </c>
      <c r="V229" s="87"/>
      <c r="W229" s="87"/>
      <c r="X229" s="88">
        <v>0</v>
      </c>
      <c r="Y229" s="80"/>
      <c r="Z229" s="89"/>
      <c r="AA229" s="80"/>
      <c r="AB229" s="87"/>
      <c r="AC229" s="80"/>
      <c r="AD229" s="99"/>
      <c r="AE229" s="80"/>
      <c r="AF229" s="80"/>
      <c r="AG229" s="80"/>
      <c r="AH229" s="93">
        <f>MAX(AA229:AG229)</f>
        <v>0</v>
      </c>
      <c r="AI229" s="89">
        <f>AH229*AI$5</f>
        <v>0</v>
      </c>
      <c r="AM229" s="96"/>
      <c r="AX229" s="2"/>
      <c r="AY229" s="2"/>
      <c r="AZ229" s="2"/>
    </row>
    <row r="230" spans="1:49" ht="15.75" customHeight="1" hidden="1">
      <c r="A230" s="74">
        <f>A229+1</f>
        <v>224</v>
      </c>
      <c r="B230" s="97" t="s">
        <v>285</v>
      </c>
      <c r="C230" s="42" t="s">
        <v>70</v>
      </c>
      <c r="D230" s="76" t="s">
        <v>43</v>
      </c>
      <c r="E230" s="76" t="s">
        <v>44</v>
      </c>
      <c r="F230" s="77">
        <f>IF(G230&lt;1942,"L",IF(G230&lt;1947,"SM",IF(G230&lt;1957,"M",IF(G230&gt;2002,"J",""))))</f>
      </c>
      <c r="G230" s="76">
        <v>1959</v>
      </c>
      <c r="H230" s="78">
        <f>IF(V230&lt;&gt;"",H$5-V230+1,"")</f>
      </c>
      <c r="I230" s="78"/>
      <c r="J230" s="79">
        <f>IF(W230&lt;&gt;"",(J$5-W230+1)*1.5,"")</f>
      </c>
      <c r="K230" s="87"/>
      <c r="L230" s="81">
        <f>Y230</f>
        <v>0</v>
      </c>
      <c r="M230" s="82">
        <f>Z230</f>
        <v>0</v>
      </c>
      <c r="N230" s="83">
        <f>AH230</f>
        <v>0</v>
      </c>
      <c r="O230" s="83">
        <f>AI230</f>
        <v>0</v>
      </c>
      <c r="P230" s="82">
        <f>SUM(H230:J230)</f>
        <v>0</v>
      </c>
      <c r="Q230" s="84">
        <f>SUM(H230:K230)+MAX(M230,O230)</f>
        <v>0</v>
      </c>
      <c r="R230" s="85">
        <f>Q230+MAX(T230,U230)</f>
        <v>0</v>
      </c>
      <c r="S230" s="84">
        <f>SUM($H230:$K230)+MAX(M230,O230)</f>
        <v>0</v>
      </c>
      <c r="T230" s="86">
        <f>IF(L230&gt;0,3,0)</f>
        <v>0</v>
      </c>
      <c r="U230" s="86">
        <f>IF(P230&gt;0,3,0)</f>
        <v>0</v>
      </c>
      <c r="V230" s="87"/>
      <c r="W230" s="87"/>
      <c r="X230" s="88">
        <v>0</v>
      </c>
      <c r="Y230" s="80"/>
      <c r="Z230" s="80"/>
      <c r="AA230" s="80"/>
      <c r="AB230" s="87"/>
      <c r="AC230" s="80"/>
      <c r="AD230" s="99"/>
      <c r="AE230" s="80"/>
      <c r="AF230" s="80"/>
      <c r="AG230" s="80"/>
      <c r="AH230" s="93">
        <f>MAX(AA230:AG230)</f>
        <v>0</v>
      </c>
      <c r="AI230" s="89">
        <f>AH230*AI$5</f>
        <v>0</v>
      </c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</row>
    <row r="231" spans="1:46" s="94" customFormat="1" ht="15.75" customHeight="1" hidden="1">
      <c r="A231" s="74">
        <f>A230+1</f>
        <v>225</v>
      </c>
      <c r="B231" s="75" t="s">
        <v>286</v>
      </c>
      <c r="C231" s="42"/>
      <c r="D231" s="76" t="s">
        <v>43</v>
      </c>
      <c r="E231" s="76" t="s">
        <v>44</v>
      </c>
      <c r="F231" s="77" t="str">
        <f>IF(G231&lt;1942,"L",IF(G231&lt;1947,"SM",IF(G231&lt;1957,"M",IF(G231&gt;2002,"J",""))))</f>
        <v>L</v>
      </c>
      <c r="G231" s="76">
        <v>1940</v>
      </c>
      <c r="H231" s="78">
        <f>IF(V231&lt;&gt;"",H$5-V231+1,"")</f>
      </c>
      <c r="I231" s="78"/>
      <c r="J231" s="79">
        <f>IF(W231&lt;&gt;"",(J$5-W231+1)*1.5,"")</f>
      </c>
      <c r="K231" s="80"/>
      <c r="L231" s="81">
        <f>Y231</f>
        <v>0</v>
      </c>
      <c r="M231" s="82">
        <f>Z231</f>
        <v>0</v>
      </c>
      <c r="N231" s="83">
        <f>AH231</f>
        <v>0</v>
      </c>
      <c r="O231" s="83">
        <f>AI231</f>
        <v>0</v>
      </c>
      <c r="P231" s="82">
        <f>SUM(H231:J231)</f>
        <v>0</v>
      </c>
      <c r="Q231" s="84">
        <f>SUM(H231:K231)+MAX(M231,O231)</f>
        <v>0</v>
      </c>
      <c r="R231" s="85">
        <f>Q231+MAX(T231,U231)</f>
        <v>0</v>
      </c>
      <c r="S231" s="84">
        <f>SUM($H231:$K231)+MAX(M231,O231)</f>
        <v>0</v>
      </c>
      <c r="T231" s="86">
        <f>IF(L231&gt;0,3,0)</f>
        <v>0</v>
      </c>
      <c r="U231" s="86">
        <f>IF(P231&gt;0,3,0)</f>
        <v>0</v>
      </c>
      <c r="V231" s="87"/>
      <c r="W231" s="87"/>
      <c r="X231" s="88">
        <v>0</v>
      </c>
      <c r="Y231" s="80"/>
      <c r="Z231" s="80"/>
      <c r="AA231" s="80"/>
      <c r="AB231" s="87"/>
      <c r="AC231" s="80"/>
      <c r="AD231" s="99"/>
      <c r="AE231" s="80"/>
      <c r="AF231" s="80"/>
      <c r="AG231" s="80"/>
      <c r="AH231" s="93">
        <f>MAX(AA231:AG231)</f>
        <v>0</v>
      </c>
      <c r="AI231" s="89">
        <f>AH231*AI$5</f>
        <v>0</v>
      </c>
      <c r="AP231" s="96"/>
      <c r="AT231" s="2"/>
    </row>
    <row r="232" spans="1:45" s="94" customFormat="1" ht="15.75" customHeight="1" hidden="1">
      <c r="A232" s="74">
        <f>A231+1</f>
        <v>226</v>
      </c>
      <c r="B232" s="127" t="s">
        <v>287</v>
      </c>
      <c r="C232" s="42" t="s">
        <v>168</v>
      </c>
      <c r="D232" s="42" t="s">
        <v>169</v>
      </c>
      <c r="E232" s="76" t="s">
        <v>44</v>
      </c>
      <c r="F232" s="77" t="str">
        <f>IF(G232&lt;1942,"L",IF(G232&lt;1947,"SM",IF(G232&lt;1957,"M",IF(G232&gt;2002,"J",""))))</f>
        <v>L</v>
      </c>
      <c r="G232" s="76"/>
      <c r="H232" s="78">
        <f>IF(V232&lt;&gt;"",H$5-V232+1,"")</f>
      </c>
      <c r="I232" s="78"/>
      <c r="J232" s="79">
        <f>IF(W232&lt;&gt;"",(J$5-W232+1)*1.5,"")</f>
      </c>
      <c r="K232" s="80"/>
      <c r="L232" s="81">
        <f>Y232</f>
        <v>0</v>
      </c>
      <c r="M232" s="82">
        <f>Z232</f>
        <v>0</v>
      </c>
      <c r="N232" s="83">
        <f>AH232</f>
        <v>0</v>
      </c>
      <c r="O232" s="83">
        <f>AI232</f>
        <v>0</v>
      </c>
      <c r="P232" s="82">
        <f>SUM(H232:J232)</f>
        <v>0</v>
      </c>
      <c r="Q232" s="84">
        <f>SUM(H232:K232)+MAX(M232,O232)</f>
        <v>0</v>
      </c>
      <c r="R232" s="85">
        <f>Q232+MAX(T232,U232)</f>
        <v>0</v>
      </c>
      <c r="S232" s="84">
        <f>SUM($H232:$K232)+MAX(M232,O232)</f>
        <v>0</v>
      </c>
      <c r="T232" s="86">
        <f>IF(L232&gt;0,3,0)</f>
        <v>0</v>
      </c>
      <c r="U232" s="86">
        <f>IF(P232&gt;0,3,0)</f>
        <v>0</v>
      </c>
      <c r="V232" s="87"/>
      <c r="W232" s="87"/>
      <c r="X232" s="88">
        <v>0</v>
      </c>
      <c r="Y232" s="80"/>
      <c r="Z232" s="80"/>
      <c r="AA232" s="80"/>
      <c r="AB232" s="80"/>
      <c r="AC232" s="80"/>
      <c r="AD232" s="99"/>
      <c r="AE232" s="80"/>
      <c r="AF232" s="80"/>
      <c r="AG232" s="80"/>
      <c r="AH232" s="93">
        <f>MAX(AA232:AG232)</f>
        <v>0</v>
      </c>
      <c r="AI232" s="89">
        <f>AH232*AI$5</f>
        <v>0</v>
      </c>
      <c r="AM232" s="96"/>
      <c r="AP232" s="2"/>
      <c r="AR232" s="2"/>
      <c r="AS232" s="2"/>
    </row>
    <row r="233" spans="1:49" ht="15.75" customHeight="1" hidden="1">
      <c r="A233" s="74">
        <f>A232+1</f>
        <v>227</v>
      </c>
      <c r="B233" s="97" t="s">
        <v>288</v>
      </c>
      <c r="C233" s="42" t="s">
        <v>80</v>
      </c>
      <c r="D233" s="76" t="s">
        <v>43</v>
      </c>
      <c r="E233" s="76" t="s">
        <v>44</v>
      </c>
      <c r="F233" s="77" t="str">
        <f>IF(G233&lt;1942,"L",IF(G233&lt;1947,"SM",IF(G233&lt;1957,"M",IF(G233&gt;2002,"J",""))))</f>
        <v>M</v>
      </c>
      <c r="G233" s="76">
        <v>1955</v>
      </c>
      <c r="H233" s="78">
        <f>IF(V233&lt;&gt;"",H$5-V233+1,"")</f>
      </c>
      <c r="I233" s="78"/>
      <c r="J233" s="79">
        <f>IF(W233&lt;&gt;"",(J$5-W233+1)*1.5,"")</f>
      </c>
      <c r="K233" s="87"/>
      <c r="L233" s="81">
        <f>Y233</f>
        <v>0</v>
      </c>
      <c r="M233" s="82">
        <f>Z233</f>
        <v>0</v>
      </c>
      <c r="N233" s="83">
        <f>AH233</f>
        <v>0</v>
      </c>
      <c r="O233" s="83">
        <f>AI233</f>
        <v>0</v>
      </c>
      <c r="P233" s="82">
        <f>SUM(H233:J233)</f>
        <v>0</v>
      </c>
      <c r="Q233" s="84">
        <f>SUM(H233:K233)+MAX(M233,O233)</f>
        <v>0</v>
      </c>
      <c r="R233" s="85">
        <f>Q233+MAX(T233,U233)</f>
        <v>0</v>
      </c>
      <c r="S233" s="84">
        <f>SUM($H233:$K233)+MAX(M233,O233)</f>
        <v>0</v>
      </c>
      <c r="T233" s="86">
        <f>IF(L233&gt;0,3,0)</f>
        <v>0</v>
      </c>
      <c r="U233" s="86">
        <f>IF(P233&gt;0,3,0)</f>
        <v>0</v>
      </c>
      <c r="V233" s="87"/>
      <c r="W233" s="87"/>
      <c r="X233" s="88">
        <v>0</v>
      </c>
      <c r="Y233" s="80"/>
      <c r="Z233" s="80"/>
      <c r="AA233" s="80"/>
      <c r="AB233" s="87"/>
      <c r="AC233" s="80"/>
      <c r="AD233" s="99"/>
      <c r="AE233" s="80"/>
      <c r="AF233" s="80"/>
      <c r="AG233" s="80"/>
      <c r="AH233" s="93">
        <f>MAX(AA233:AG233)</f>
        <v>0</v>
      </c>
      <c r="AI233" s="89">
        <f>AH233*AI$5</f>
        <v>0</v>
      </c>
      <c r="AK233" s="94"/>
      <c r="AL233" s="94"/>
      <c r="AM233" s="96"/>
      <c r="AN233" s="94"/>
      <c r="AO233" s="94"/>
      <c r="AP233" s="94"/>
      <c r="AQ233" s="94"/>
      <c r="AR233" s="94"/>
      <c r="AS233" s="94"/>
      <c r="AT233" s="94"/>
      <c r="AU233" s="94"/>
      <c r="AV233" s="94"/>
      <c r="AW233" s="94"/>
    </row>
    <row r="234" spans="1:35" s="94" customFormat="1" ht="15.75" customHeight="1" hidden="1">
      <c r="A234" s="74">
        <f>A233+1</f>
        <v>228</v>
      </c>
      <c r="B234" s="113" t="s">
        <v>289</v>
      </c>
      <c r="C234" s="42" t="s">
        <v>168</v>
      </c>
      <c r="D234" s="42" t="s">
        <v>230</v>
      </c>
      <c r="E234" s="76" t="s">
        <v>44</v>
      </c>
      <c r="F234" s="77" t="str">
        <f>IF(G234&lt;1942,"L",IF(G234&lt;1947,"SM",IF(G234&lt;1957,"M",IF(G234&gt;2002,"J",""))))</f>
        <v>L</v>
      </c>
      <c r="G234" s="76"/>
      <c r="H234" s="78">
        <f>IF(V234&lt;&gt;"",H$5-V234+1,"")</f>
      </c>
      <c r="I234" s="78"/>
      <c r="J234" s="79">
        <f>IF(W234&lt;&gt;"",(J$5-W234+1)*1.5,"")</f>
      </c>
      <c r="K234" s="80"/>
      <c r="L234" s="81">
        <f>Y234</f>
        <v>0</v>
      </c>
      <c r="M234" s="82">
        <f>Z234</f>
        <v>0</v>
      </c>
      <c r="N234" s="83">
        <f>AH234</f>
        <v>0</v>
      </c>
      <c r="O234" s="83">
        <f>AI234</f>
        <v>0</v>
      </c>
      <c r="P234" s="82">
        <f>SUM(H234:J234)</f>
        <v>0</v>
      </c>
      <c r="Q234" s="84">
        <f>SUM(H234:K234)+MAX(M234,O234)</f>
        <v>0</v>
      </c>
      <c r="R234" s="85">
        <f>Q234+MAX(T234,U234)</f>
        <v>0</v>
      </c>
      <c r="S234" s="84">
        <f>SUM($H234:$K234)+MAX(M234,O234)</f>
        <v>0</v>
      </c>
      <c r="T234" s="86">
        <f>IF(L234&gt;0,3,0)</f>
        <v>0</v>
      </c>
      <c r="U234" s="86">
        <f>IF(P234&gt;0,3,0)</f>
        <v>0</v>
      </c>
      <c r="V234" s="87"/>
      <c r="W234" s="87"/>
      <c r="X234" s="88">
        <v>0</v>
      </c>
      <c r="Y234" s="80"/>
      <c r="Z234" s="80"/>
      <c r="AA234" s="80"/>
      <c r="AB234" s="80"/>
      <c r="AC234" s="80"/>
      <c r="AD234" s="99"/>
      <c r="AE234" s="80"/>
      <c r="AF234" s="80"/>
      <c r="AG234" s="80"/>
      <c r="AH234" s="93">
        <f>MAX(AA234:AG234)</f>
        <v>0</v>
      </c>
      <c r="AI234" s="89">
        <f>AH234*AI$5</f>
        <v>0</v>
      </c>
    </row>
    <row r="235" spans="1:35" s="94" customFormat="1" ht="15.75" customHeight="1" hidden="1">
      <c r="A235" s="74">
        <f>A234+1</f>
        <v>229</v>
      </c>
      <c r="B235" s="97" t="s">
        <v>290</v>
      </c>
      <c r="C235" s="42" t="s">
        <v>42</v>
      </c>
      <c r="D235" s="76" t="s">
        <v>43</v>
      </c>
      <c r="E235" s="76" t="s">
        <v>44</v>
      </c>
      <c r="F235" s="77" t="str">
        <f>IF(G235&lt;1942,"L",IF(G235&lt;1947,"SM",IF(G235&lt;1957,"M",IF(G235&gt;2002,"J",""))))</f>
        <v>L</v>
      </c>
      <c r="G235" s="76">
        <v>1937</v>
      </c>
      <c r="H235" s="78">
        <f>IF(V235&lt;&gt;"",H$5-V235+1,"")</f>
      </c>
      <c r="I235" s="78"/>
      <c r="J235" s="79">
        <f>IF(W235&lt;&gt;"",(J$5-W235+1)*1.5,"")</f>
      </c>
      <c r="K235" s="87"/>
      <c r="L235" s="81">
        <f>Y235</f>
        <v>0</v>
      </c>
      <c r="M235" s="82">
        <f>Z235</f>
        <v>0</v>
      </c>
      <c r="N235" s="83">
        <f>AH235</f>
        <v>0</v>
      </c>
      <c r="O235" s="83">
        <f>AI235</f>
        <v>0</v>
      </c>
      <c r="P235" s="82">
        <f>SUM(H235:J235)</f>
        <v>0</v>
      </c>
      <c r="Q235" s="84">
        <f>SUM(H235:K235)+MAX(M235,O235)</f>
        <v>0</v>
      </c>
      <c r="R235" s="85">
        <f>Q235+MAX(T235,U235)</f>
        <v>0</v>
      </c>
      <c r="S235" s="84">
        <f>SUM($H235:$K235)+MAX(M235,O235)</f>
        <v>0</v>
      </c>
      <c r="T235" s="86">
        <f>IF(L235&gt;0,3,0)</f>
        <v>0</v>
      </c>
      <c r="U235" s="86">
        <f>IF(P235&gt;0,3,0)</f>
        <v>0</v>
      </c>
      <c r="V235" s="87"/>
      <c r="W235" s="87"/>
      <c r="X235" s="88">
        <v>0</v>
      </c>
      <c r="Y235" s="80">
        <f>IF(X235&gt;0,X$5-X235+1,0)</f>
        <v>0</v>
      </c>
      <c r="Z235" s="89">
        <f>Y235*Z$5</f>
        <v>0</v>
      </c>
      <c r="AA235" s="80"/>
      <c r="AB235" s="87"/>
      <c r="AC235" s="80"/>
      <c r="AD235" s="80"/>
      <c r="AE235" s="80"/>
      <c r="AF235" s="80"/>
      <c r="AG235" s="80"/>
      <c r="AH235" s="93">
        <f>MAX(AA235:AG235)</f>
        <v>0</v>
      </c>
      <c r="AI235" s="89">
        <f>AH235*AI$5</f>
        <v>0</v>
      </c>
    </row>
    <row r="236" spans="1:46" s="94" customFormat="1" ht="15.75" customHeight="1" hidden="1">
      <c r="A236" s="74">
        <f>A235+1</f>
        <v>230</v>
      </c>
      <c r="B236" s="75" t="s">
        <v>291</v>
      </c>
      <c r="C236" s="42" t="s">
        <v>58</v>
      </c>
      <c r="D236" s="76" t="s">
        <v>43</v>
      </c>
      <c r="E236" s="76" t="s">
        <v>44</v>
      </c>
      <c r="F236" s="77">
        <f>IF(G236&lt;1942,"L",IF(G236&lt;1947,"SM",IF(G236&lt;1957,"M",IF(G236&gt;2002,"J",""))))</f>
      </c>
      <c r="G236" s="76">
        <v>1961</v>
      </c>
      <c r="H236" s="78">
        <f>IF(V236&lt;&gt;"",H$5-V236+1,"")</f>
      </c>
      <c r="I236" s="78"/>
      <c r="J236" s="79">
        <f>IF(W236&lt;&gt;"",(J$5-W236+1)*1.5,"")</f>
      </c>
      <c r="K236" s="80"/>
      <c r="L236" s="81">
        <f>Y236</f>
        <v>0</v>
      </c>
      <c r="M236" s="82">
        <f>Z236</f>
        <v>0</v>
      </c>
      <c r="N236" s="83">
        <f>AH236</f>
        <v>0</v>
      </c>
      <c r="O236" s="83">
        <f>AI236</f>
        <v>0</v>
      </c>
      <c r="P236" s="82">
        <f>SUM(H236:J236)</f>
        <v>0</v>
      </c>
      <c r="Q236" s="84">
        <f>SUM(H236:K236)+MAX(M236,O236)</f>
        <v>0</v>
      </c>
      <c r="R236" s="85">
        <f>Q236+MAX(T236,U236)</f>
        <v>0</v>
      </c>
      <c r="S236" s="84">
        <f>SUM($H236:$K236)+MAX(M236,O236)</f>
        <v>0</v>
      </c>
      <c r="T236" s="86">
        <f>IF(L236&gt;0,3,0)</f>
        <v>0</v>
      </c>
      <c r="U236" s="86">
        <f>IF(P236&gt;0,3,0)</f>
        <v>0</v>
      </c>
      <c r="V236" s="87"/>
      <c r="W236" s="87"/>
      <c r="X236" s="88">
        <v>0</v>
      </c>
      <c r="Y236" s="80"/>
      <c r="Z236" s="80"/>
      <c r="AA236" s="80"/>
      <c r="AB236" s="80"/>
      <c r="AC236" s="80"/>
      <c r="AD236" s="99"/>
      <c r="AE236" s="80"/>
      <c r="AF236" s="80"/>
      <c r="AG236" s="80"/>
      <c r="AH236" s="93">
        <f>MAX(AA236:AG236)</f>
        <v>0</v>
      </c>
      <c r="AI236" s="89">
        <f>AH236*AI$5</f>
        <v>0</v>
      </c>
      <c r="AT236" s="96"/>
    </row>
    <row r="237" spans="1:36" s="94" customFormat="1" ht="15.75" customHeight="1" hidden="1">
      <c r="A237" s="74">
        <f>A236+1</f>
        <v>231</v>
      </c>
      <c r="B237" s="97" t="s">
        <v>292</v>
      </c>
      <c r="C237" s="42" t="s">
        <v>52</v>
      </c>
      <c r="D237" s="76" t="s">
        <v>43</v>
      </c>
      <c r="E237" s="76" t="s">
        <v>44</v>
      </c>
      <c r="F237" s="77">
        <f>IF(G237&lt;1942,"L",IF(G237&lt;1947,"SM",IF(G237&lt;1957,"M",IF(G237&gt;2002,"J",""))))</f>
      </c>
      <c r="G237" s="76">
        <v>1965</v>
      </c>
      <c r="H237" s="78">
        <f>IF(V237&lt;&gt;"",H$5-V237+1,"")</f>
      </c>
      <c r="I237" s="78"/>
      <c r="J237" s="79">
        <f>IF(W237&lt;&gt;"",(J$5-W237+1)*1.5,"")</f>
      </c>
      <c r="K237" s="87"/>
      <c r="L237" s="81">
        <f>Y237</f>
        <v>0</v>
      </c>
      <c r="M237" s="82">
        <f>Z237</f>
        <v>0</v>
      </c>
      <c r="N237" s="83">
        <f>AH237</f>
        <v>0</v>
      </c>
      <c r="O237" s="83">
        <f>AI237</f>
        <v>0</v>
      </c>
      <c r="P237" s="82">
        <f>SUM(H237:J237)</f>
        <v>0</v>
      </c>
      <c r="Q237" s="84">
        <f>SUM(H237:K237)+MAX(M237,O237)</f>
        <v>0</v>
      </c>
      <c r="R237" s="85">
        <f>Q237+MAX(T237,U237)</f>
        <v>0</v>
      </c>
      <c r="S237" s="84">
        <f>SUM($H237:$K237)+MAX(M237,O237)</f>
        <v>0</v>
      </c>
      <c r="T237" s="86">
        <f>IF(L237&gt;0,3,0)</f>
        <v>0</v>
      </c>
      <c r="U237" s="86">
        <f>IF(P237&gt;0,3,0)</f>
        <v>0</v>
      </c>
      <c r="V237" s="87"/>
      <c r="W237" s="87"/>
      <c r="X237" s="88">
        <v>0</v>
      </c>
      <c r="Y237" s="80"/>
      <c r="Z237" s="80"/>
      <c r="AA237" s="98"/>
      <c r="AB237" s="87"/>
      <c r="AC237" s="98"/>
      <c r="AD237" s="99"/>
      <c r="AE237" s="98"/>
      <c r="AF237" s="98"/>
      <c r="AG237" s="98"/>
      <c r="AH237" s="93">
        <f>MAX(AA237:AG237)</f>
        <v>0</v>
      </c>
      <c r="AI237" s="89">
        <f>AH237*AI$5</f>
        <v>0</v>
      </c>
      <c r="AJ237" s="2"/>
    </row>
    <row r="238" spans="1:46" s="94" customFormat="1" ht="15.75" customHeight="1" hidden="1">
      <c r="A238" s="74">
        <f>A237+1</f>
        <v>232</v>
      </c>
      <c r="B238" s="75" t="s">
        <v>293</v>
      </c>
      <c r="C238" s="42" t="s">
        <v>42</v>
      </c>
      <c r="D238" s="76" t="s">
        <v>43</v>
      </c>
      <c r="E238" s="76" t="s">
        <v>44</v>
      </c>
      <c r="F238" s="77">
        <f>IF(G238&lt;1942,"L",IF(G238&lt;1947,"SM",IF(G238&lt;1957,"M",IF(G238&gt;2002,"J",""))))</f>
      </c>
      <c r="G238" s="76">
        <v>1963</v>
      </c>
      <c r="H238" s="78">
        <f>IF(V238&lt;&gt;"",H$5-V238+1,"")</f>
      </c>
      <c r="I238" s="78"/>
      <c r="J238" s="79">
        <f>IF(W238&lt;&gt;"",(J$5-W238+1)*1.5,"")</f>
      </c>
      <c r="K238" s="80"/>
      <c r="L238" s="81">
        <f>Y238</f>
        <v>0</v>
      </c>
      <c r="M238" s="82">
        <f>Z238</f>
        <v>0</v>
      </c>
      <c r="N238" s="83">
        <f>AH238</f>
        <v>0</v>
      </c>
      <c r="O238" s="83">
        <f>AI238</f>
        <v>0</v>
      </c>
      <c r="P238" s="82">
        <f>SUM(H238:J238)</f>
        <v>0</v>
      </c>
      <c r="Q238" s="84">
        <f>SUM(H238:K238)+MAX(M238,O238)</f>
        <v>0</v>
      </c>
      <c r="R238" s="85">
        <f>Q238+MAX(T238,U238)</f>
        <v>0</v>
      </c>
      <c r="S238" s="84">
        <f>SUM($H238:$K238)+MAX(M238,O238)</f>
        <v>0</v>
      </c>
      <c r="T238" s="86">
        <f>IF(L238&gt;0,3,0)</f>
        <v>0</v>
      </c>
      <c r="U238" s="86">
        <f>IF(P238&gt;0,3,0)</f>
        <v>0</v>
      </c>
      <c r="V238" s="87"/>
      <c r="W238" s="87"/>
      <c r="X238" s="88">
        <v>0</v>
      </c>
      <c r="Y238" s="80"/>
      <c r="Z238" s="80"/>
      <c r="AA238" s="80"/>
      <c r="AB238" s="80"/>
      <c r="AC238" s="80"/>
      <c r="AD238" s="99"/>
      <c r="AE238" s="80"/>
      <c r="AF238" s="80"/>
      <c r="AG238" s="80"/>
      <c r="AH238" s="93">
        <f>MAX(AA238:AG238)</f>
        <v>0</v>
      </c>
      <c r="AI238" s="89">
        <f>AH238*AI$5</f>
        <v>0</v>
      </c>
      <c r="AK238" s="2"/>
      <c r="AL238" s="2"/>
      <c r="AR238" s="2"/>
      <c r="AS238" s="2"/>
      <c r="AT238" s="2"/>
    </row>
    <row r="239" spans="1:49" s="94" customFormat="1" ht="15.75" customHeight="1" hidden="1">
      <c r="A239" s="74">
        <f>A238+1</f>
        <v>233</v>
      </c>
      <c r="B239" s="97" t="s">
        <v>294</v>
      </c>
      <c r="C239" s="42" t="s">
        <v>42</v>
      </c>
      <c r="D239" s="76" t="s">
        <v>43</v>
      </c>
      <c r="E239" s="76" t="s">
        <v>44</v>
      </c>
      <c r="F239" s="77" t="str">
        <f>IF(G239&lt;1942,"L",IF(G239&lt;1947,"SM",IF(G239&lt;1957,"M",IF(G239&gt;2002,"J",""))))</f>
        <v>M</v>
      </c>
      <c r="G239" s="76">
        <v>1948</v>
      </c>
      <c r="H239" s="78">
        <f>IF(V239&lt;&gt;"",H$5-V239+1,"")</f>
      </c>
      <c r="I239" s="78"/>
      <c r="J239" s="79">
        <f>IF(W239&lt;&gt;"",(J$5-W239+1)*1.5,"")</f>
      </c>
      <c r="K239" s="87"/>
      <c r="L239" s="81">
        <f>Y239</f>
        <v>0</v>
      </c>
      <c r="M239" s="82">
        <f>Z239</f>
        <v>0</v>
      </c>
      <c r="N239" s="83">
        <f>AH239</f>
        <v>0</v>
      </c>
      <c r="O239" s="83">
        <f>AI239</f>
        <v>0</v>
      </c>
      <c r="P239" s="82">
        <f>SUM(H239:J239)</f>
        <v>0</v>
      </c>
      <c r="Q239" s="84">
        <f>SUM(H239:K239)+MAX(M239,O239)</f>
        <v>0</v>
      </c>
      <c r="R239" s="85">
        <f>Q239+MAX(T239,U239)</f>
        <v>0</v>
      </c>
      <c r="S239" s="84">
        <f>SUM($H239:$K239)+MAX(M239,O239)</f>
        <v>0</v>
      </c>
      <c r="T239" s="86">
        <f>IF(L239&gt;0,3,0)</f>
        <v>0</v>
      </c>
      <c r="U239" s="86">
        <f>IF(P239&gt;0,3,0)</f>
        <v>0</v>
      </c>
      <c r="V239" s="87"/>
      <c r="W239" s="87"/>
      <c r="X239" s="88">
        <v>0</v>
      </c>
      <c r="Y239" s="80">
        <f>IF(X239&gt;0,X$5-X239+1,0)</f>
        <v>0</v>
      </c>
      <c r="Z239" s="89">
        <f>Y239*Z$5</f>
        <v>0</v>
      </c>
      <c r="AA239" s="80"/>
      <c r="AB239" s="87"/>
      <c r="AC239" s="80"/>
      <c r="AD239" s="99"/>
      <c r="AE239" s="80"/>
      <c r="AF239" s="80"/>
      <c r="AG239" s="80"/>
      <c r="AH239" s="93">
        <f>MAX(AA239:AG239)</f>
        <v>0</v>
      </c>
      <c r="AI239" s="89">
        <f>AH239*AI$5</f>
        <v>0</v>
      </c>
      <c r="AU239" s="96"/>
      <c r="AV239" s="96"/>
      <c r="AW239" s="96"/>
    </row>
    <row r="240" spans="1:46" s="94" customFormat="1" ht="15.75" customHeight="1" hidden="1">
      <c r="A240" s="74">
        <f>A239+1</f>
        <v>234</v>
      </c>
      <c r="B240" s="97" t="s">
        <v>295</v>
      </c>
      <c r="C240" s="42" t="s">
        <v>70</v>
      </c>
      <c r="D240" s="76" t="s">
        <v>43</v>
      </c>
      <c r="E240" s="76" t="s">
        <v>44</v>
      </c>
      <c r="F240" s="77" t="str">
        <f>IF(G240&lt;1942,"L",IF(G240&lt;1947,"SM",IF(G240&lt;1957,"M",IF(G240&gt;2002,"J",""))))</f>
        <v>M</v>
      </c>
      <c r="G240" s="76">
        <v>1948</v>
      </c>
      <c r="H240" s="78">
        <f>IF(V240&lt;&gt;"",H$5-V240+1,"")</f>
      </c>
      <c r="I240" s="78"/>
      <c r="J240" s="79">
        <f>IF(W240&lt;&gt;"",(J$5-W240+1)*1.5,"")</f>
      </c>
      <c r="K240" s="87"/>
      <c r="L240" s="81">
        <f>Y240</f>
        <v>0</v>
      </c>
      <c r="M240" s="82">
        <f>Z240</f>
        <v>0</v>
      </c>
      <c r="N240" s="83">
        <f>AH240</f>
        <v>0</v>
      </c>
      <c r="O240" s="83">
        <f>AI240</f>
        <v>0</v>
      </c>
      <c r="P240" s="82">
        <f>SUM(H240:J240)</f>
        <v>0</v>
      </c>
      <c r="Q240" s="84">
        <f>SUM(H240:K240)+MAX(M240,O240)</f>
        <v>0</v>
      </c>
      <c r="R240" s="85">
        <f>Q240+MAX(T240,U240)</f>
        <v>0</v>
      </c>
      <c r="S240" s="84">
        <f>SUM($H240:$K240)+MAX(M240,O240)</f>
        <v>0</v>
      </c>
      <c r="T240" s="86">
        <f>IF(L240&gt;0,3,0)</f>
        <v>0</v>
      </c>
      <c r="U240" s="86">
        <f>IF(P240&gt;0,3,0)</f>
        <v>0</v>
      </c>
      <c r="V240" s="87"/>
      <c r="W240" s="87"/>
      <c r="X240" s="88">
        <v>0</v>
      </c>
      <c r="Y240" s="80"/>
      <c r="Z240" s="80"/>
      <c r="AA240" s="80"/>
      <c r="AB240" s="87"/>
      <c r="AC240" s="80"/>
      <c r="AD240" s="99"/>
      <c r="AE240" s="80"/>
      <c r="AF240" s="80"/>
      <c r="AG240" s="80"/>
      <c r="AH240" s="93">
        <f>MAX(AA240:AG240)</f>
        <v>0</v>
      </c>
      <c r="AI240" s="89">
        <f>AH240*AI$5</f>
        <v>0</v>
      </c>
      <c r="AM240" s="2"/>
      <c r="AT240" s="96"/>
    </row>
    <row r="241" spans="1:46" s="94" customFormat="1" ht="15.75" customHeight="1" hidden="1">
      <c r="A241" s="74">
        <f>A240+1</f>
        <v>235</v>
      </c>
      <c r="B241" s="97" t="s">
        <v>296</v>
      </c>
      <c r="C241" s="42" t="s">
        <v>42</v>
      </c>
      <c r="D241" s="76" t="s">
        <v>43</v>
      </c>
      <c r="E241" s="76" t="s">
        <v>44</v>
      </c>
      <c r="F241" s="77">
        <f>IF(G241&lt;1942,"L",IF(G241&lt;1947,"SM",IF(G241&lt;1957,"M",IF(G241&gt;2002,"J",""))))</f>
      </c>
      <c r="G241" s="76">
        <v>1988</v>
      </c>
      <c r="H241" s="78">
        <f>IF(V241&lt;&gt;"",H$5-V241+1,"")</f>
      </c>
      <c r="I241" s="78"/>
      <c r="J241" s="79">
        <f>IF(W241&lt;&gt;"",(J$5-W241+1)*1.5,"")</f>
      </c>
      <c r="K241" s="87"/>
      <c r="L241" s="81">
        <f>Y241</f>
        <v>0</v>
      </c>
      <c r="M241" s="82">
        <f>Z241</f>
        <v>0</v>
      </c>
      <c r="N241" s="83">
        <f>AH241</f>
        <v>0</v>
      </c>
      <c r="O241" s="83">
        <f>AI241</f>
        <v>0</v>
      </c>
      <c r="P241" s="82">
        <f>SUM(H241:J241)</f>
        <v>0</v>
      </c>
      <c r="Q241" s="84">
        <f>SUM(H241:K241)+MAX(M241,O241)</f>
        <v>0</v>
      </c>
      <c r="R241" s="85">
        <f>Q241+MAX(T241,U241)</f>
        <v>0</v>
      </c>
      <c r="S241" s="84">
        <f>SUM($H241:$K241)+MAX(M241,O241)</f>
        <v>0</v>
      </c>
      <c r="T241" s="86">
        <f>IF(L241&gt;0,3,0)</f>
        <v>0</v>
      </c>
      <c r="U241" s="86">
        <f>IF(P241&gt;0,3,0)</f>
        <v>0</v>
      </c>
      <c r="V241" s="87"/>
      <c r="W241" s="87"/>
      <c r="X241" s="88">
        <v>0</v>
      </c>
      <c r="Y241" s="90"/>
      <c r="Z241" s="90"/>
      <c r="AA241" s="80"/>
      <c r="AB241" s="87"/>
      <c r="AC241" s="80"/>
      <c r="AD241" s="99"/>
      <c r="AE241" s="80"/>
      <c r="AF241" s="80"/>
      <c r="AG241" s="80"/>
      <c r="AH241" s="93">
        <f>MAX(AA241:AG241)</f>
        <v>0</v>
      </c>
      <c r="AI241" s="89">
        <f>AH241*AI$5</f>
        <v>0</v>
      </c>
      <c r="AK241" s="2"/>
      <c r="AN241" s="96"/>
      <c r="AO241" s="96"/>
      <c r="AT241" s="2"/>
    </row>
    <row r="242" spans="1:43" s="94" customFormat="1" ht="15.75" customHeight="1" hidden="1">
      <c r="A242" s="74">
        <f>A241+1</f>
        <v>236</v>
      </c>
      <c r="B242" s="97" t="s">
        <v>297</v>
      </c>
      <c r="C242" s="42" t="s">
        <v>42</v>
      </c>
      <c r="D242" s="76" t="s">
        <v>43</v>
      </c>
      <c r="E242" s="76" t="s">
        <v>44</v>
      </c>
      <c r="F242" s="77" t="str">
        <f>IF(G242&lt;1942,"L",IF(G242&lt;1947,"SM",IF(G242&lt;1957,"M",IF(G242&gt;2002,"J",""))))</f>
        <v>M</v>
      </c>
      <c r="G242" s="76">
        <v>1947</v>
      </c>
      <c r="H242" s="78">
        <f>IF(V242&lt;&gt;"",H$5-V242+1,"")</f>
      </c>
      <c r="I242" s="78"/>
      <c r="J242" s="79">
        <f>IF(W242&lt;&gt;"",(J$5-W242+1)*1.5,"")</f>
      </c>
      <c r="K242" s="87"/>
      <c r="L242" s="81">
        <f>Y242</f>
        <v>0</v>
      </c>
      <c r="M242" s="82">
        <f>Z242</f>
        <v>0</v>
      </c>
      <c r="N242" s="83">
        <f>AH242</f>
        <v>0</v>
      </c>
      <c r="O242" s="83">
        <f>AI242</f>
        <v>0</v>
      </c>
      <c r="P242" s="82">
        <f>SUM(H242:J242)</f>
        <v>0</v>
      </c>
      <c r="Q242" s="84">
        <f>SUM(H242:K242)+MAX(M242,O242)</f>
        <v>0</v>
      </c>
      <c r="R242" s="85">
        <f>Q242+MAX(T242,U242)</f>
        <v>0</v>
      </c>
      <c r="S242" s="84">
        <f>SUM($H242:$K242)+MAX(M242,O242)</f>
        <v>0</v>
      </c>
      <c r="T242" s="86">
        <f>IF(L242&gt;0,3,0)</f>
        <v>0</v>
      </c>
      <c r="U242" s="86">
        <f>IF(P242&gt;0,3,0)</f>
        <v>0</v>
      </c>
      <c r="V242" s="87"/>
      <c r="W242" s="87"/>
      <c r="X242" s="88">
        <v>0</v>
      </c>
      <c r="Y242" s="80"/>
      <c r="Z242" s="89"/>
      <c r="AA242" s="80"/>
      <c r="AB242" s="87"/>
      <c r="AC242" s="80"/>
      <c r="AD242" s="99"/>
      <c r="AE242" s="80"/>
      <c r="AF242" s="80"/>
      <c r="AG242" s="80"/>
      <c r="AH242" s="93">
        <f>MAX(AA242:AG242)</f>
        <v>0</v>
      </c>
      <c r="AI242" s="89">
        <f>AH242*AI$5</f>
        <v>0</v>
      </c>
      <c r="AL242" s="95"/>
      <c r="AP242" s="2"/>
      <c r="AQ242" s="2"/>
    </row>
    <row r="243" spans="1:46" s="94" customFormat="1" ht="15.75" customHeight="1" hidden="1">
      <c r="A243" s="74">
        <f>A242+1</f>
        <v>237</v>
      </c>
      <c r="B243" s="75" t="s">
        <v>298</v>
      </c>
      <c r="C243" s="42" t="s">
        <v>58</v>
      </c>
      <c r="D243" s="76" t="s">
        <v>43</v>
      </c>
      <c r="E243" s="76" t="s">
        <v>44</v>
      </c>
      <c r="F243" s="77" t="str">
        <f>IF(G243&lt;1942,"L",IF(G243&lt;1947,"SM",IF(G243&lt;1957,"M",IF(G243&gt;2002,"J",""))))</f>
        <v>M</v>
      </c>
      <c r="G243" s="76">
        <v>1951</v>
      </c>
      <c r="H243" s="78">
        <f>IF(V243&lt;&gt;"",H$5-V243+1,"")</f>
      </c>
      <c r="I243" s="78"/>
      <c r="J243" s="79">
        <f>IF(W243&lt;&gt;"",(J$5-W243+1)*1.5,"")</f>
      </c>
      <c r="K243" s="80"/>
      <c r="L243" s="81">
        <f>Y243</f>
        <v>0</v>
      </c>
      <c r="M243" s="82">
        <f>Z243</f>
        <v>0</v>
      </c>
      <c r="N243" s="83">
        <f>AH243</f>
        <v>0</v>
      </c>
      <c r="O243" s="83">
        <f>AI243</f>
        <v>0</v>
      </c>
      <c r="P243" s="82">
        <f>SUM(H243:J243)</f>
        <v>0</v>
      </c>
      <c r="Q243" s="84">
        <f>SUM(H243:K243)+MAX(M243,O243)</f>
        <v>0</v>
      </c>
      <c r="R243" s="85">
        <f>Q243+MAX(T243,U243)</f>
        <v>0</v>
      </c>
      <c r="S243" s="84">
        <f>SUM($H243:$K243)+MAX(M243,O243)</f>
        <v>0</v>
      </c>
      <c r="T243" s="86">
        <f>IF(L243&gt;0,3,0)</f>
        <v>0</v>
      </c>
      <c r="U243" s="86">
        <f>IF(P243&gt;0,3,0)</f>
        <v>0</v>
      </c>
      <c r="V243" s="87"/>
      <c r="W243" s="87"/>
      <c r="X243" s="88">
        <v>0</v>
      </c>
      <c r="Y243" s="90"/>
      <c r="Z243" s="89"/>
      <c r="AA243" s="80"/>
      <c r="AB243" s="87"/>
      <c r="AC243" s="80"/>
      <c r="AD243" s="99"/>
      <c r="AE243" s="80"/>
      <c r="AF243" s="80"/>
      <c r="AG243" s="80"/>
      <c r="AH243" s="93">
        <f>MAX(AA243:AG243)</f>
        <v>0</v>
      </c>
      <c r="AI243" s="89">
        <f>AH243*AI$5</f>
        <v>0</v>
      </c>
      <c r="AQ243" s="2"/>
      <c r="AR243" s="96"/>
      <c r="AS243" s="96"/>
      <c r="AT243" s="96"/>
    </row>
    <row r="244" spans="1:45" s="94" customFormat="1" ht="15.75" customHeight="1" hidden="1">
      <c r="A244" s="74">
        <f>A243+1</f>
        <v>238</v>
      </c>
      <c r="B244" s="75" t="s">
        <v>299</v>
      </c>
      <c r="C244" s="42" t="s">
        <v>70</v>
      </c>
      <c r="D244" s="76" t="s">
        <v>43</v>
      </c>
      <c r="E244" s="76" t="s">
        <v>44</v>
      </c>
      <c r="F244" s="77">
        <f>IF(G244&lt;1942,"L",IF(G244&lt;1947,"SM",IF(G244&lt;1957,"M",IF(G244&gt;2002,"J",""))))</f>
      </c>
      <c r="G244" s="76">
        <v>1958</v>
      </c>
      <c r="H244" s="78">
        <f>IF(V244&lt;&gt;"",H$5-V244+1,"")</f>
      </c>
      <c r="I244" s="78"/>
      <c r="J244" s="79">
        <f>IF(W244&lt;&gt;"",(J$5-W244+1)*1.5,"")</f>
      </c>
      <c r="K244" s="80"/>
      <c r="L244" s="81">
        <f>Y244</f>
        <v>0</v>
      </c>
      <c r="M244" s="82">
        <f>Z244</f>
        <v>0</v>
      </c>
      <c r="N244" s="83">
        <f>AH244</f>
        <v>0</v>
      </c>
      <c r="O244" s="83">
        <f>AI244</f>
        <v>0</v>
      </c>
      <c r="P244" s="82">
        <f>SUM(H244:J244)</f>
        <v>0</v>
      </c>
      <c r="Q244" s="84">
        <f>SUM(H244:K244)+MAX(M244,O244)</f>
        <v>0</v>
      </c>
      <c r="R244" s="85">
        <f>Q244+MAX(T244,U244)</f>
        <v>0</v>
      </c>
      <c r="S244" s="84">
        <f>SUM($H244:$K244)+MAX(M244,O244)</f>
        <v>0</v>
      </c>
      <c r="T244" s="86">
        <f>IF(L244&gt;0,3,0)</f>
        <v>0</v>
      </c>
      <c r="U244" s="86">
        <f>IF(P244&gt;0,3,0)</f>
        <v>0</v>
      </c>
      <c r="V244" s="87"/>
      <c r="W244" s="87"/>
      <c r="X244" s="88">
        <v>0</v>
      </c>
      <c r="Y244" s="80"/>
      <c r="Z244" s="80"/>
      <c r="AA244" s="80"/>
      <c r="AB244" s="80"/>
      <c r="AC244" s="80"/>
      <c r="AD244" s="99"/>
      <c r="AE244" s="80"/>
      <c r="AF244" s="80"/>
      <c r="AG244" s="80"/>
      <c r="AH244" s="93">
        <f>MAX(AA244:AG244)</f>
        <v>0</v>
      </c>
      <c r="AI244" s="89">
        <f>AH244*AI$5</f>
        <v>0</v>
      </c>
      <c r="AN244" s="2"/>
      <c r="AO244" s="2"/>
      <c r="AR244" s="2"/>
      <c r="AS244" s="2"/>
    </row>
    <row r="245" spans="1:35" s="94" customFormat="1" ht="15.75" customHeight="1" hidden="1">
      <c r="A245" s="74">
        <f>A244+1</f>
        <v>239</v>
      </c>
      <c r="B245" s="75" t="s">
        <v>300</v>
      </c>
      <c r="C245" s="42" t="s">
        <v>46</v>
      </c>
      <c r="D245" s="76" t="s">
        <v>43</v>
      </c>
      <c r="E245" s="76" t="s">
        <v>44</v>
      </c>
      <c r="F245" s="77">
        <f>IF(G245&lt;1942,"L",IF(G245&lt;1947,"SM",IF(G245&lt;1957,"M",IF(G245&gt;2002,"J",""))))</f>
      </c>
      <c r="G245" s="76">
        <v>1961</v>
      </c>
      <c r="H245" s="78">
        <f>IF(V245&lt;&gt;"",H$5-V245+1,"")</f>
      </c>
      <c r="I245" s="78"/>
      <c r="J245" s="79">
        <f>IF(W245&lt;&gt;"",(J$5-W245+1)*1.5,"")</f>
      </c>
      <c r="K245" s="80"/>
      <c r="L245" s="81">
        <f>Y245</f>
        <v>0</v>
      </c>
      <c r="M245" s="82">
        <f>Z245</f>
        <v>0</v>
      </c>
      <c r="N245" s="83">
        <f>AH245</f>
        <v>0</v>
      </c>
      <c r="O245" s="83">
        <f>AI245</f>
        <v>0</v>
      </c>
      <c r="P245" s="82">
        <f>SUM(H245:J245)</f>
        <v>0</v>
      </c>
      <c r="Q245" s="84">
        <f>SUM(H245:K245)+MAX(M245,O245)</f>
        <v>0</v>
      </c>
      <c r="R245" s="85">
        <f>Q245+MAX(T245,U245)</f>
        <v>0</v>
      </c>
      <c r="S245" s="84">
        <f>SUM($H245:$K245)+MAX(M245,O245)</f>
        <v>0</v>
      </c>
      <c r="T245" s="86">
        <f>IF(L245&gt;0,3,0)</f>
        <v>0</v>
      </c>
      <c r="U245" s="86">
        <f>IF(P245&gt;0,3,0)</f>
        <v>0</v>
      </c>
      <c r="V245" s="87"/>
      <c r="W245" s="87"/>
      <c r="X245" s="88">
        <v>0</v>
      </c>
      <c r="Y245" s="80"/>
      <c r="Z245" s="89"/>
      <c r="AA245" s="80"/>
      <c r="AB245" s="87"/>
      <c r="AC245" s="80"/>
      <c r="AD245" s="99"/>
      <c r="AE245" s="80"/>
      <c r="AF245" s="80"/>
      <c r="AG245" s="80"/>
      <c r="AH245" s="93">
        <f>MAX(AA245:AG245)</f>
        <v>0</v>
      </c>
      <c r="AI245" s="89">
        <f>AH245*AI$5</f>
        <v>0</v>
      </c>
    </row>
    <row r="246" spans="1:42" s="94" customFormat="1" ht="15.75" customHeight="1" hidden="1">
      <c r="A246" s="74">
        <f>A245+1</f>
        <v>240</v>
      </c>
      <c r="B246" s="97" t="s">
        <v>301</v>
      </c>
      <c r="C246" s="42" t="s">
        <v>70</v>
      </c>
      <c r="D246" s="76" t="s">
        <v>43</v>
      </c>
      <c r="E246" s="76" t="s">
        <v>44</v>
      </c>
      <c r="F246" s="77">
        <f>IF(G246&lt;1942,"L",IF(G246&lt;1947,"SM",IF(G246&lt;1957,"M",IF(G246&gt;2002,"J",""))))</f>
      </c>
      <c r="G246" s="76">
        <v>1958</v>
      </c>
      <c r="H246" s="78">
        <f>IF(V246&lt;&gt;"",H$5-V246+1,"")</f>
      </c>
      <c r="I246" s="78"/>
      <c r="J246" s="79">
        <f>IF(W246&lt;&gt;"",(J$5-W246+1)*1.5,"")</f>
      </c>
      <c r="K246" s="87"/>
      <c r="L246" s="81">
        <f>Y246</f>
        <v>0</v>
      </c>
      <c r="M246" s="82">
        <f>Z246</f>
        <v>0</v>
      </c>
      <c r="N246" s="83">
        <f>AH246</f>
        <v>0</v>
      </c>
      <c r="O246" s="83">
        <f>AI246</f>
        <v>0</v>
      </c>
      <c r="P246" s="82">
        <f>SUM(H246:J246)</f>
        <v>0</v>
      </c>
      <c r="Q246" s="84">
        <f>SUM(H246:K246)+MAX(M246,O246)</f>
        <v>0</v>
      </c>
      <c r="R246" s="85">
        <f>Q246+MAX(T246,U246)</f>
        <v>0</v>
      </c>
      <c r="S246" s="84">
        <f>SUM($H246:$K246)+MAX(M246,O246)</f>
        <v>0</v>
      </c>
      <c r="T246" s="86">
        <f>IF(L246&gt;0,3,0)</f>
        <v>0</v>
      </c>
      <c r="U246" s="86">
        <f>IF(P246&gt;0,3,0)</f>
        <v>0</v>
      </c>
      <c r="V246" s="87"/>
      <c r="W246" s="87"/>
      <c r="X246" s="88">
        <v>0</v>
      </c>
      <c r="Y246" s="80"/>
      <c r="Z246" s="80"/>
      <c r="AA246" s="90"/>
      <c r="AB246" s="87"/>
      <c r="AC246" s="80"/>
      <c r="AD246" s="80"/>
      <c r="AE246" s="80"/>
      <c r="AF246" s="80"/>
      <c r="AG246" s="80"/>
      <c r="AH246" s="93">
        <f>MAX(AA246:AG246)</f>
        <v>0</v>
      </c>
      <c r="AI246" s="89">
        <f>AH246*AI$5</f>
        <v>0</v>
      </c>
      <c r="AP246" s="96"/>
    </row>
    <row r="247" spans="1:52" s="94" customFormat="1" ht="15.75" customHeight="1" hidden="1">
      <c r="A247" s="74">
        <f>A246+1</f>
        <v>241</v>
      </c>
      <c r="B247" s="97" t="s">
        <v>302</v>
      </c>
      <c r="C247" s="42" t="s">
        <v>8</v>
      </c>
      <c r="D247" s="76" t="s">
        <v>43</v>
      </c>
      <c r="E247" s="76" t="s">
        <v>44</v>
      </c>
      <c r="F247" s="77" t="str">
        <f>IF(G247&lt;1942,"L",IF(G247&lt;1947,"SM",IF(G247&lt;1957,"M",IF(G247&gt;2002,"J",""))))</f>
        <v>M</v>
      </c>
      <c r="G247" s="76">
        <v>1947</v>
      </c>
      <c r="H247" s="78">
        <f>IF(V247&lt;&gt;"",H$5-V247+1,"")</f>
      </c>
      <c r="I247" s="78"/>
      <c r="J247" s="79">
        <f>IF(W247&lt;&gt;"",(J$5-W247+1)*1.5,"")</f>
      </c>
      <c r="K247" s="87"/>
      <c r="L247" s="81">
        <f>Y247</f>
        <v>0</v>
      </c>
      <c r="M247" s="82">
        <f>Z247</f>
        <v>0</v>
      </c>
      <c r="N247" s="83">
        <f>AH247</f>
        <v>0</v>
      </c>
      <c r="O247" s="83">
        <f>AI247</f>
        <v>0</v>
      </c>
      <c r="P247" s="82">
        <f>SUM(H247:J247)</f>
        <v>0</v>
      </c>
      <c r="Q247" s="84">
        <f>SUM(H247:K247)+MAX(M247,O247)</f>
        <v>0</v>
      </c>
      <c r="R247" s="85">
        <f>Q247+MAX(T247,U247)</f>
        <v>0</v>
      </c>
      <c r="S247" s="84">
        <f>SUM($H247:$K247)+MAX(M247,O247)</f>
        <v>0</v>
      </c>
      <c r="T247" s="86">
        <f>IF(L247&gt;0,3,0)</f>
        <v>0</v>
      </c>
      <c r="U247" s="86">
        <f>IF(P247&gt;0,3,0)</f>
        <v>0</v>
      </c>
      <c r="V247" s="87"/>
      <c r="W247" s="87"/>
      <c r="X247" s="88">
        <v>0</v>
      </c>
      <c r="Y247" s="80"/>
      <c r="Z247" s="80"/>
      <c r="AA247" s="80"/>
      <c r="AB247" s="87"/>
      <c r="AC247" s="80"/>
      <c r="AD247" s="99"/>
      <c r="AE247" s="80"/>
      <c r="AF247" s="80"/>
      <c r="AG247" s="80"/>
      <c r="AH247" s="93">
        <f>MAX(AA247:AG247)</f>
        <v>0</v>
      </c>
      <c r="AI247" s="89">
        <f>AH247*AI$5</f>
        <v>0</v>
      </c>
      <c r="AJ247" s="96"/>
      <c r="AK247" s="2"/>
      <c r="AR247" s="2"/>
      <c r="AS247" s="2"/>
      <c r="AT247" s="2"/>
      <c r="AX247" s="2"/>
      <c r="AY247" s="2"/>
      <c r="AZ247" s="2"/>
    </row>
    <row r="248" spans="1:42" s="94" customFormat="1" ht="15.75" customHeight="1" hidden="1">
      <c r="A248" s="74">
        <f>A247+1</f>
        <v>242</v>
      </c>
      <c r="B248" s="97" t="s">
        <v>303</v>
      </c>
      <c r="C248" s="42" t="s">
        <v>42</v>
      </c>
      <c r="D248" s="76" t="s">
        <v>43</v>
      </c>
      <c r="E248" s="76" t="s">
        <v>44</v>
      </c>
      <c r="F248" s="77" t="str">
        <f>IF(G248&lt;1942,"L",IF(G248&lt;1947,"SM",IF(G248&lt;1957,"M",IF(G248&gt;2002,"J",""))))</f>
        <v>SM</v>
      </c>
      <c r="G248" s="76">
        <v>1944</v>
      </c>
      <c r="H248" s="78">
        <f>IF(V248&lt;&gt;"",H$5-V248+1,"")</f>
      </c>
      <c r="I248" s="78"/>
      <c r="J248" s="79">
        <f>IF(W248&lt;&gt;"",(J$5-W248+1)*1.5,"")</f>
      </c>
      <c r="K248" s="104"/>
      <c r="L248" s="81">
        <f>Y248</f>
        <v>0</v>
      </c>
      <c r="M248" s="82">
        <f>Z248</f>
        <v>0</v>
      </c>
      <c r="N248" s="83">
        <f>AH248</f>
        <v>0</v>
      </c>
      <c r="O248" s="83">
        <f>AI248</f>
        <v>0</v>
      </c>
      <c r="P248" s="82">
        <f>SUM(H248:J248)</f>
        <v>0</v>
      </c>
      <c r="Q248" s="84">
        <f>SUM(H248:K248)+MAX(M248,O248)</f>
        <v>0</v>
      </c>
      <c r="R248" s="85">
        <f>Q248+MAX(T248,U248)</f>
        <v>0</v>
      </c>
      <c r="S248" s="84">
        <f>SUM($H248:$K248)+MAX(M248,O248)</f>
        <v>0</v>
      </c>
      <c r="T248" s="86">
        <f>IF(L248&gt;0,3,0)</f>
        <v>0</v>
      </c>
      <c r="U248" s="86">
        <f>IF(P248&gt;0,3,0)</f>
        <v>0</v>
      </c>
      <c r="V248" s="87"/>
      <c r="W248" s="87"/>
      <c r="X248" s="88">
        <v>0</v>
      </c>
      <c r="Y248" s="80"/>
      <c r="Z248" s="89"/>
      <c r="AA248" s="80"/>
      <c r="AB248" s="87"/>
      <c r="AC248" s="80"/>
      <c r="AD248" s="99"/>
      <c r="AE248" s="80"/>
      <c r="AF248" s="80"/>
      <c r="AG248" s="80"/>
      <c r="AH248" s="93">
        <f>MAX(AA248:AG248)</f>
        <v>0</v>
      </c>
      <c r="AI248" s="89">
        <f>AH248*AI$5</f>
        <v>0</v>
      </c>
      <c r="AK248" s="2"/>
      <c r="AP248" s="96"/>
    </row>
    <row r="249" spans="1:42" s="94" customFormat="1" ht="15.75" customHeight="1" hidden="1">
      <c r="A249" s="74">
        <f>A248+1</f>
        <v>243</v>
      </c>
      <c r="B249" s="97" t="s">
        <v>304</v>
      </c>
      <c r="C249" s="42" t="s">
        <v>49</v>
      </c>
      <c r="D249" s="76" t="s">
        <v>43</v>
      </c>
      <c r="E249" s="76" t="s">
        <v>44</v>
      </c>
      <c r="F249" s="77">
        <f>IF(G249&lt;1942,"L",IF(G249&lt;1947,"SM",IF(G249&lt;1957,"M",IF(G249&gt;2002,"J",""))))</f>
      </c>
      <c r="G249" s="76">
        <v>1992</v>
      </c>
      <c r="H249" s="78">
        <f>IF(V249&lt;&gt;"",H$5-V249+1,"")</f>
      </c>
      <c r="I249" s="78"/>
      <c r="J249" s="79">
        <f>IF(W249&lt;&gt;"",(J$5-W249+1)*1.5,"")</f>
      </c>
      <c r="K249" s="87"/>
      <c r="L249" s="81">
        <f>Y249</f>
        <v>0</v>
      </c>
      <c r="M249" s="82">
        <f>Z249</f>
        <v>0</v>
      </c>
      <c r="N249" s="83">
        <f>AH249</f>
        <v>0</v>
      </c>
      <c r="O249" s="83">
        <f>AI249</f>
        <v>0</v>
      </c>
      <c r="P249" s="82">
        <f>SUM(H249:J249)</f>
        <v>0</v>
      </c>
      <c r="Q249" s="84">
        <f>SUM(H249:K249)+MAX(M249,O249)</f>
        <v>0</v>
      </c>
      <c r="R249" s="85">
        <f>Q249+MAX(T249,U249)</f>
        <v>0</v>
      </c>
      <c r="S249" s="84">
        <f>SUM($H249:$K249)+MAX(M249,O249)</f>
        <v>0</v>
      </c>
      <c r="T249" s="86">
        <f>IF(L249&gt;0,3,0)</f>
        <v>0</v>
      </c>
      <c r="U249" s="86">
        <f>IF(P249&gt;0,3,0)</f>
        <v>0</v>
      </c>
      <c r="V249" s="87"/>
      <c r="W249" s="87"/>
      <c r="X249" s="88">
        <v>0</v>
      </c>
      <c r="Y249" s="80"/>
      <c r="Z249" s="89"/>
      <c r="AA249" s="80"/>
      <c r="AB249" s="87"/>
      <c r="AC249" s="80"/>
      <c r="AD249" s="99"/>
      <c r="AE249" s="80"/>
      <c r="AF249" s="80"/>
      <c r="AG249" s="80"/>
      <c r="AH249" s="93">
        <f>MAX(AA249:AG249)</f>
        <v>0</v>
      </c>
      <c r="AI249" s="89">
        <f>AH249*AI$5</f>
        <v>0</v>
      </c>
      <c r="AM249" s="96"/>
      <c r="AP249" s="96"/>
    </row>
    <row r="250" spans="1:49" s="94" customFormat="1" ht="15.75" customHeight="1" hidden="1">
      <c r="A250" s="74">
        <f>A249+1</f>
        <v>244</v>
      </c>
      <c r="B250" s="97" t="s">
        <v>305</v>
      </c>
      <c r="C250" s="42" t="s">
        <v>49</v>
      </c>
      <c r="D250" s="76" t="s">
        <v>43</v>
      </c>
      <c r="E250" s="76" t="s">
        <v>44</v>
      </c>
      <c r="F250" s="77">
        <f>IF(G250&lt;1942,"L",IF(G250&lt;1947,"SM",IF(G250&lt;1957,"M",IF(G250&gt;2002,"J",""))))</f>
      </c>
      <c r="G250" s="76">
        <v>1973</v>
      </c>
      <c r="H250" s="78">
        <f>IF(V250&lt;&gt;"",H$5-V250+1,"")</f>
      </c>
      <c r="I250" s="78"/>
      <c r="J250" s="79">
        <f>IF(W250&lt;&gt;"",(J$5-W250+1)*1.5,"")</f>
      </c>
      <c r="K250" s="87"/>
      <c r="L250" s="81">
        <f>Y250</f>
        <v>0</v>
      </c>
      <c r="M250" s="82">
        <f>Z250</f>
        <v>0</v>
      </c>
      <c r="N250" s="83">
        <f>AH250</f>
        <v>0</v>
      </c>
      <c r="O250" s="83">
        <f>AI250</f>
        <v>0</v>
      </c>
      <c r="P250" s="82">
        <f>SUM(H250:J250)</f>
        <v>0</v>
      </c>
      <c r="Q250" s="84">
        <f>SUM(H250:K250)+MAX(M250,O250)</f>
        <v>0</v>
      </c>
      <c r="R250" s="85">
        <f>Q250+MAX(T250,U250)</f>
        <v>0</v>
      </c>
      <c r="S250" s="84">
        <f>SUM($H250:$K250)+MAX(M250,O250)</f>
        <v>0</v>
      </c>
      <c r="T250" s="86">
        <f>IF(L250&gt;0,3,0)</f>
        <v>0</v>
      </c>
      <c r="U250" s="86">
        <f>IF(P250&gt;0,3,0)</f>
        <v>0</v>
      </c>
      <c r="V250" s="87"/>
      <c r="W250" s="87"/>
      <c r="X250" s="88">
        <v>0</v>
      </c>
      <c r="Y250" s="80"/>
      <c r="Z250" s="80"/>
      <c r="AA250" s="80"/>
      <c r="AB250" s="87"/>
      <c r="AC250" s="80"/>
      <c r="AD250" s="99"/>
      <c r="AE250" s="80"/>
      <c r="AF250" s="80"/>
      <c r="AG250" s="80"/>
      <c r="AH250" s="93">
        <f>MAX(AA250:AG250)</f>
        <v>0</v>
      </c>
      <c r="AI250" s="89">
        <f>AH250*AI$5</f>
        <v>0</v>
      </c>
      <c r="AK250" s="2"/>
      <c r="AP250" s="2"/>
      <c r="AU250" s="96"/>
      <c r="AV250" s="96"/>
      <c r="AW250" s="96"/>
    </row>
    <row r="251" spans="1:49" s="94" customFormat="1" ht="15.75" customHeight="1" hidden="1">
      <c r="A251" s="74">
        <f>A250+1</f>
        <v>245</v>
      </c>
      <c r="B251" s="97" t="s">
        <v>306</v>
      </c>
      <c r="C251" s="42" t="s">
        <v>277</v>
      </c>
      <c r="D251" s="76" t="s">
        <v>43</v>
      </c>
      <c r="E251" s="76" t="s">
        <v>44</v>
      </c>
      <c r="F251" s="77">
        <f>IF(G251&lt;1942,"L",IF(G251&lt;1947,"SM",IF(G251&lt;1957,"M",IF(G251&gt;2002,"J",""))))</f>
      </c>
      <c r="G251" s="76">
        <v>1972</v>
      </c>
      <c r="H251" s="78">
        <f>IF(V251&lt;&gt;"",H$5-V251+1,"")</f>
      </c>
      <c r="I251" s="78"/>
      <c r="J251" s="79">
        <f>IF(W251&lt;&gt;"",(J$5-W251+1)*1.5,"")</f>
      </c>
      <c r="K251" s="87"/>
      <c r="L251" s="81">
        <f>Y251</f>
        <v>0</v>
      </c>
      <c r="M251" s="82">
        <f>Z251</f>
        <v>0</v>
      </c>
      <c r="N251" s="83">
        <f>AH251</f>
        <v>0</v>
      </c>
      <c r="O251" s="83">
        <f>AI251</f>
        <v>0</v>
      </c>
      <c r="P251" s="82">
        <f>SUM(H251:J251)</f>
        <v>0</v>
      </c>
      <c r="Q251" s="84">
        <f>SUM(H251:K251)+MAX(M251,O251)</f>
        <v>0</v>
      </c>
      <c r="R251" s="85">
        <f>Q251+MAX(T251,U251)</f>
        <v>0</v>
      </c>
      <c r="S251" s="84">
        <f>SUM($H251:$K251)+MAX(M251,O251)</f>
        <v>0</v>
      </c>
      <c r="T251" s="86">
        <f>IF(L251&gt;0,3,0)</f>
        <v>0</v>
      </c>
      <c r="U251" s="86">
        <f>IF(P251&gt;0,3,0)</f>
        <v>0</v>
      </c>
      <c r="V251" s="87"/>
      <c r="W251" s="87"/>
      <c r="X251" s="88">
        <v>0</v>
      </c>
      <c r="Z251" s="89"/>
      <c r="AA251" s="80"/>
      <c r="AB251" s="87"/>
      <c r="AC251" s="80"/>
      <c r="AD251" s="99"/>
      <c r="AE251" s="80"/>
      <c r="AF251" s="80"/>
      <c r="AG251" s="80"/>
      <c r="AH251" s="93">
        <f>MAX(AA251:AG251)</f>
        <v>0</v>
      </c>
      <c r="AI251" s="89">
        <f>AH251*AI$5</f>
        <v>0</v>
      </c>
      <c r="AU251" s="2"/>
      <c r="AV251" s="2"/>
      <c r="AW251" s="2"/>
    </row>
    <row r="252" spans="1:46" s="94" customFormat="1" ht="15.75" customHeight="1" hidden="1">
      <c r="A252" s="74">
        <f>A251+1</f>
        <v>246</v>
      </c>
      <c r="B252" s="113" t="s">
        <v>307</v>
      </c>
      <c r="C252" s="42" t="s">
        <v>168</v>
      </c>
      <c r="D252" s="42" t="s">
        <v>253</v>
      </c>
      <c r="E252" s="76" t="s">
        <v>44</v>
      </c>
      <c r="F252" s="77" t="str">
        <f>IF(G252&lt;1942,"L",IF(G252&lt;1947,"SM",IF(G252&lt;1957,"M",IF(G252&gt;2002,"J",""))))</f>
        <v>M</v>
      </c>
      <c r="G252" s="76">
        <v>1951</v>
      </c>
      <c r="H252" s="78">
        <f>IF(V252&lt;&gt;"",H$5-V252+1,"")</f>
      </c>
      <c r="I252" s="78"/>
      <c r="J252" s="79">
        <f>IF(W252&lt;&gt;"",(J$5-W252+1)*1.5,"")</f>
      </c>
      <c r="K252" s="80"/>
      <c r="L252" s="81">
        <f>Y252</f>
        <v>0</v>
      </c>
      <c r="M252" s="82">
        <f>Z252</f>
        <v>0</v>
      </c>
      <c r="N252" s="83">
        <f>AH252</f>
        <v>0</v>
      </c>
      <c r="O252" s="83">
        <f>AI252</f>
        <v>0</v>
      </c>
      <c r="P252" s="82">
        <f>SUM(H252:J252)</f>
        <v>0</v>
      </c>
      <c r="Q252" s="84">
        <f>SUM(H252:K252)+MAX(M252,O252)</f>
        <v>0</v>
      </c>
      <c r="R252" s="85">
        <f>Q252+MAX(T252,U252)</f>
        <v>0</v>
      </c>
      <c r="S252" s="84">
        <f>SUM($H252:$K252)+MAX(M252,O252)</f>
        <v>0</v>
      </c>
      <c r="T252" s="86">
        <f>IF(L252&gt;0,3,0)</f>
        <v>0</v>
      </c>
      <c r="U252" s="86">
        <f>IF(P252&gt;0,3,0)</f>
        <v>0</v>
      </c>
      <c r="V252" s="87"/>
      <c r="W252" s="87"/>
      <c r="X252" s="88">
        <v>0</v>
      </c>
      <c r="Y252" s="80">
        <f>IF(X252&gt;0,X$5-X252+1,0)</f>
        <v>0</v>
      </c>
      <c r="Z252" s="89">
        <f>Y252*Z$5</f>
        <v>0</v>
      </c>
      <c r="AA252" s="80"/>
      <c r="AB252" s="87"/>
      <c r="AC252" s="80"/>
      <c r="AD252" s="99"/>
      <c r="AE252" s="80"/>
      <c r="AF252" s="80"/>
      <c r="AG252" s="80"/>
      <c r="AH252" s="93">
        <f>MAX(AA252:AG252)</f>
        <v>0</v>
      </c>
      <c r="AI252" s="89">
        <f>AH252*AI$5</f>
        <v>0</v>
      </c>
      <c r="AN252" s="96"/>
      <c r="AO252" s="96"/>
      <c r="AT252" s="2"/>
    </row>
    <row r="253" spans="1:36" s="94" customFormat="1" ht="15.75" customHeight="1" hidden="1">
      <c r="A253" s="74">
        <f>A252+1</f>
        <v>247</v>
      </c>
      <c r="B253" s="97" t="s">
        <v>308</v>
      </c>
      <c r="C253" s="42" t="s">
        <v>42</v>
      </c>
      <c r="D253" s="76" t="s">
        <v>43</v>
      </c>
      <c r="E253" s="76" t="s">
        <v>44</v>
      </c>
      <c r="F253" s="77" t="str">
        <f>IF(G253&lt;1942,"L",IF(G253&lt;1947,"SM",IF(G253&lt;1957,"M",IF(G253&gt;2002,"J",""))))</f>
        <v>M</v>
      </c>
      <c r="G253" s="76">
        <v>1949</v>
      </c>
      <c r="H253" s="78">
        <f>IF(V253&lt;&gt;"",H$5-V253+1,"")</f>
      </c>
      <c r="I253" s="78"/>
      <c r="J253" s="79">
        <f>IF(W253&lt;&gt;"",(J$5-W253+1)*1.5,"")</f>
      </c>
      <c r="K253" s="87"/>
      <c r="L253" s="81">
        <f>Y253</f>
        <v>0</v>
      </c>
      <c r="M253" s="82">
        <f>Z253</f>
        <v>0</v>
      </c>
      <c r="N253" s="83">
        <f>AH253</f>
        <v>0</v>
      </c>
      <c r="O253" s="83">
        <f>AI253</f>
        <v>0</v>
      </c>
      <c r="P253" s="82">
        <f>SUM(H253:J253)</f>
        <v>0</v>
      </c>
      <c r="Q253" s="84">
        <f>SUM(H253:K253)+MAX(M253,O253)</f>
        <v>0</v>
      </c>
      <c r="R253" s="85">
        <f>Q253+MAX(T253,U253)</f>
        <v>0</v>
      </c>
      <c r="S253" s="84">
        <f>SUM($H253:$K253)+MAX(M253,O253)</f>
        <v>0</v>
      </c>
      <c r="T253" s="86">
        <f>IF(L253&gt;0,3,0)</f>
        <v>0</v>
      </c>
      <c r="U253" s="86">
        <f>IF(P253&gt;0,3,0)</f>
        <v>0</v>
      </c>
      <c r="V253" s="87"/>
      <c r="W253" s="87"/>
      <c r="X253" s="88">
        <v>0</v>
      </c>
      <c r="Y253" s="80"/>
      <c r="Z253" s="80"/>
      <c r="AA253" s="80"/>
      <c r="AB253" s="87"/>
      <c r="AC253" s="80"/>
      <c r="AD253" s="99"/>
      <c r="AE253" s="80"/>
      <c r="AF253" s="80"/>
      <c r="AG253" s="80"/>
      <c r="AH253" s="93">
        <f>MAX(AA253:AG253)</f>
        <v>0</v>
      </c>
      <c r="AI253" s="89">
        <f>AH253*AI$5</f>
        <v>0</v>
      </c>
      <c r="AJ253" s="96"/>
    </row>
    <row r="254" spans="1:49" s="94" customFormat="1" ht="15.75" customHeight="1" hidden="1">
      <c r="A254" s="74">
        <f>A253+1</f>
        <v>248</v>
      </c>
      <c r="B254" s="97" t="s">
        <v>309</v>
      </c>
      <c r="C254" s="42" t="s">
        <v>277</v>
      </c>
      <c r="D254" s="76" t="s">
        <v>43</v>
      </c>
      <c r="E254" s="76" t="s">
        <v>44</v>
      </c>
      <c r="F254" s="77" t="str">
        <f>IF(G254&lt;1942,"L",IF(G254&lt;1947,"SM",IF(G254&lt;1957,"M",IF(G254&gt;2002,"J",""))))</f>
        <v>M</v>
      </c>
      <c r="G254" s="76">
        <v>1948</v>
      </c>
      <c r="H254" s="78">
        <f>IF(V254&lt;&gt;"",H$5-V254+1,"")</f>
      </c>
      <c r="I254" s="78"/>
      <c r="J254" s="79">
        <f>IF(W254&lt;&gt;"",(J$5-W254+1)*1.5,"")</f>
      </c>
      <c r="K254" s="87"/>
      <c r="L254" s="81">
        <f>Y254</f>
        <v>0</v>
      </c>
      <c r="M254" s="82">
        <f>Z254</f>
        <v>0</v>
      </c>
      <c r="N254" s="83">
        <f>AH254</f>
        <v>0</v>
      </c>
      <c r="O254" s="83">
        <f>AI254</f>
        <v>0</v>
      </c>
      <c r="P254" s="82">
        <f>SUM(H254:J254)</f>
        <v>0</v>
      </c>
      <c r="Q254" s="84">
        <f>SUM(H254:K254)+MAX(M254,O254)</f>
        <v>0</v>
      </c>
      <c r="R254" s="85">
        <f>Q254+MAX(T254,U254)</f>
        <v>0</v>
      </c>
      <c r="S254" s="84">
        <f>SUM($H254:$K254)+MAX(M254,O254)</f>
        <v>0</v>
      </c>
      <c r="T254" s="86">
        <f>IF(L254&gt;0,3,0)</f>
        <v>0</v>
      </c>
      <c r="U254" s="86">
        <f>IF(P254&gt;0,3,0)</f>
        <v>0</v>
      </c>
      <c r="V254" s="87"/>
      <c r="W254" s="87"/>
      <c r="X254" s="88">
        <v>0</v>
      </c>
      <c r="Y254" s="90"/>
      <c r="Z254" s="90"/>
      <c r="AA254" s="80"/>
      <c r="AB254" s="87"/>
      <c r="AC254" s="80"/>
      <c r="AD254" s="99"/>
      <c r="AE254" s="80"/>
      <c r="AF254" s="80"/>
      <c r="AG254" s="80"/>
      <c r="AH254" s="93">
        <f>MAX(AA254:AG254)</f>
        <v>0</v>
      </c>
      <c r="AI254" s="89">
        <f>AH254*AI$5</f>
        <v>0</v>
      </c>
      <c r="AU254" s="2"/>
      <c r="AV254" s="2"/>
      <c r="AW254" s="2"/>
    </row>
    <row r="255" spans="1:49" s="94" customFormat="1" ht="15.75" customHeight="1" hidden="1">
      <c r="A255" s="74">
        <f>A254+1</f>
        <v>249</v>
      </c>
      <c r="B255" s="97" t="s">
        <v>310</v>
      </c>
      <c r="C255" s="42" t="s">
        <v>277</v>
      </c>
      <c r="D255" s="76" t="s">
        <v>43</v>
      </c>
      <c r="E255" s="76" t="s">
        <v>44</v>
      </c>
      <c r="F255" s="77" t="str">
        <f>IF(G255&lt;1942,"L",IF(G255&lt;1947,"SM",IF(G255&lt;1957,"M",IF(G255&gt;2002,"J",""))))</f>
        <v>M</v>
      </c>
      <c r="G255" s="76">
        <v>1951</v>
      </c>
      <c r="H255" s="78">
        <f>IF(V255&lt;&gt;"",H$5-V255+1,"")</f>
      </c>
      <c r="I255" s="78"/>
      <c r="J255" s="79">
        <f>IF(W255&lt;&gt;"",(J$5-W255+1)*1.5,"")</f>
      </c>
      <c r="K255" s="87"/>
      <c r="L255" s="81">
        <f>Y255</f>
        <v>0</v>
      </c>
      <c r="M255" s="82">
        <f>Z255</f>
        <v>0</v>
      </c>
      <c r="N255" s="83">
        <f>AH255</f>
        <v>0</v>
      </c>
      <c r="O255" s="83">
        <f>AI255</f>
        <v>0</v>
      </c>
      <c r="P255" s="82">
        <f>SUM(H255:J255)</f>
        <v>0</v>
      </c>
      <c r="Q255" s="84">
        <f>SUM(H255:K255)+MAX(M255,O255)</f>
        <v>0</v>
      </c>
      <c r="R255" s="85">
        <f>Q255+MAX(T255,U255)</f>
        <v>0</v>
      </c>
      <c r="S255" s="84">
        <f>SUM($H255:$K255)+MAX(M255,O255)</f>
        <v>0</v>
      </c>
      <c r="T255" s="86">
        <f>IF(L255&gt;0,3,0)</f>
        <v>0</v>
      </c>
      <c r="U255" s="86">
        <f>IF(P255&gt;0,3,0)</f>
        <v>0</v>
      </c>
      <c r="V255" s="87"/>
      <c r="W255" s="87"/>
      <c r="X255" s="88">
        <v>0</v>
      </c>
      <c r="Y255" s="90">
        <f>IF(X255&gt;0,X$5-X255+1,0)</f>
        <v>0</v>
      </c>
      <c r="Z255" s="89">
        <f>Y255*Z$5</f>
        <v>0</v>
      </c>
      <c r="AA255" s="90"/>
      <c r="AB255" s="87"/>
      <c r="AC255" s="80"/>
      <c r="AD255" s="99"/>
      <c r="AE255" s="80"/>
      <c r="AF255" s="80"/>
      <c r="AG255" s="80"/>
      <c r="AH255" s="93">
        <f>MAX(AA255:AG255)</f>
        <v>0</v>
      </c>
      <c r="AI255" s="89">
        <f>AH255*AI$5</f>
        <v>0</v>
      </c>
      <c r="AL255" s="96"/>
      <c r="AN255" s="96"/>
      <c r="AO255" s="96"/>
      <c r="AT255" s="2"/>
      <c r="AU255" s="96"/>
      <c r="AV255" s="96"/>
      <c r="AW255" s="96"/>
    </row>
    <row r="256" spans="1:39" s="94" customFormat="1" ht="15.75" customHeight="1" hidden="1">
      <c r="A256" s="74">
        <f>A255+1</f>
        <v>250</v>
      </c>
      <c r="B256" s="75" t="s">
        <v>311</v>
      </c>
      <c r="C256" s="42" t="s">
        <v>70</v>
      </c>
      <c r="D256" s="76" t="s">
        <v>43</v>
      </c>
      <c r="E256" s="76" t="s">
        <v>44</v>
      </c>
      <c r="F256" s="77" t="str">
        <f>IF(G256&lt;1942,"L",IF(G256&lt;1947,"SM",IF(G256&lt;1957,"M",IF(G256&gt;2002,"J",""))))</f>
        <v>M</v>
      </c>
      <c r="G256" s="76">
        <v>1954</v>
      </c>
      <c r="H256" s="78">
        <f>IF(V256&lt;&gt;"",H$5-V256+1,"")</f>
      </c>
      <c r="I256" s="78"/>
      <c r="J256" s="79">
        <f>IF(W256&lt;&gt;"",(J$5-W256+1)*1.5,"")</f>
      </c>
      <c r="K256" s="80"/>
      <c r="L256" s="81">
        <f>Y256</f>
        <v>0</v>
      </c>
      <c r="M256" s="82">
        <f>Z256</f>
        <v>0</v>
      </c>
      <c r="N256" s="83">
        <f>AH256</f>
        <v>0</v>
      </c>
      <c r="O256" s="83">
        <f>AI256</f>
        <v>0</v>
      </c>
      <c r="P256" s="82">
        <f>SUM(H256:J256)</f>
        <v>0</v>
      </c>
      <c r="Q256" s="84">
        <f>SUM(H256:K256)+MAX(M256,O256)</f>
        <v>0</v>
      </c>
      <c r="R256" s="85">
        <f>Q256+MAX(T256,U256)</f>
        <v>0</v>
      </c>
      <c r="S256" s="84">
        <f>SUM($H256:$K256)+MAX(M256,O256)</f>
        <v>0</v>
      </c>
      <c r="T256" s="86">
        <f>IF(L256&gt;0,3,0)</f>
        <v>0</v>
      </c>
      <c r="U256" s="86">
        <f>IF(P256&gt;0,3,0)</f>
        <v>0</v>
      </c>
      <c r="V256" s="87"/>
      <c r="W256" s="87"/>
      <c r="X256" s="88">
        <v>0</v>
      </c>
      <c r="Y256" s="80"/>
      <c r="Z256" s="80"/>
      <c r="AA256" s="80"/>
      <c r="AB256" s="80"/>
      <c r="AC256" s="80"/>
      <c r="AD256" s="99"/>
      <c r="AE256" s="80"/>
      <c r="AF256" s="80"/>
      <c r="AG256" s="80"/>
      <c r="AH256" s="93">
        <f>MAX(AA256:AG256)</f>
        <v>0</v>
      </c>
      <c r="AI256" s="89">
        <f>AH256*AI$5</f>
        <v>0</v>
      </c>
      <c r="AM256" s="2"/>
    </row>
    <row r="257" spans="1:41" s="94" customFormat="1" ht="15.75" customHeight="1" hidden="1">
      <c r="A257" s="74">
        <f>A256+1</f>
        <v>251</v>
      </c>
      <c r="B257" s="75" t="s">
        <v>312</v>
      </c>
      <c r="C257" s="42" t="s">
        <v>42</v>
      </c>
      <c r="D257" s="76" t="s">
        <v>43</v>
      </c>
      <c r="E257" s="76" t="s">
        <v>44</v>
      </c>
      <c r="F257" s="77">
        <f>IF(G257&lt;1942,"L",IF(G257&lt;1947,"SM",IF(G257&lt;1957,"M",IF(G257&gt;2002,"J",""))))</f>
      </c>
      <c r="G257" s="76">
        <v>1974</v>
      </c>
      <c r="H257" s="78">
        <f>IF(V257&lt;&gt;"",H$5-V257+1,"")</f>
      </c>
      <c r="I257" s="78"/>
      <c r="J257" s="79">
        <f>IF(W257&lt;&gt;"",(J$5-W257+1)*1.5,"")</f>
      </c>
      <c r="K257" s="80"/>
      <c r="L257" s="81">
        <f>Y257</f>
        <v>0</v>
      </c>
      <c r="M257" s="82">
        <f>Z257</f>
        <v>0</v>
      </c>
      <c r="N257" s="83">
        <f>AH257</f>
        <v>0</v>
      </c>
      <c r="O257" s="83">
        <f>AI257</f>
        <v>0</v>
      </c>
      <c r="P257" s="82">
        <f>SUM(H257:J257)</f>
        <v>0</v>
      </c>
      <c r="Q257" s="84">
        <f>SUM(H257:K257)+MAX(M257,O257)</f>
        <v>0</v>
      </c>
      <c r="R257" s="85">
        <f>Q257+MAX(T257,U257)</f>
        <v>0</v>
      </c>
      <c r="S257" s="84">
        <f>SUM($H257:$K257)+MAX(M257,O257)</f>
        <v>0</v>
      </c>
      <c r="T257" s="86">
        <f>IF(L257&gt;0,3,0)</f>
        <v>0</v>
      </c>
      <c r="U257" s="86">
        <f>IF(P257&gt;0,3,0)</f>
        <v>0</v>
      </c>
      <c r="V257" s="87"/>
      <c r="W257" s="87"/>
      <c r="X257" s="88">
        <v>0</v>
      </c>
      <c r="Y257" s="80"/>
      <c r="Z257" s="89"/>
      <c r="AA257" s="90"/>
      <c r="AB257" s="80"/>
      <c r="AC257" s="80"/>
      <c r="AD257" s="99"/>
      <c r="AE257" s="80"/>
      <c r="AF257" s="80"/>
      <c r="AG257" s="80"/>
      <c r="AH257" s="93">
        <f>MAX(AA257:AG257)</f>
        <v>0</v>
      </c>
      <c r="AI257" s="89">
        <f>AH257*AI$5</f>
        <v>0</v>
      </c>
      <c r="AL257" s="2"/>
      <c r="AN257" s="2"/>
      <c r="AO257" s="2"/>
    </row>
    <row r="258" spans="1:52" s="96" customFormat="1" ht="15.75" customHeight="1" hidden="1">
      <c r="A258" s="74">
        <f>A257+1</f>
        <v>252</v>
      </c>
      <c r="B258" s="97" t="s">
        <v>313</v>
      </c>
      <c r="C258" s="42" t="s">
        <v>52</v>
      </c>
      <c r="D258" s="76" t="s">
        <v>43</v>
      </c>
      <c r="E258" s="76" t="s">
        <v>44</v>
      </c>
      <c r="F258" s="77" t="str">
        <f>IF(G258&lt;1942,"L",IF(G258&lt;1947,"SM",IF(G258&lt;1957,"M",IF(G258&gt;2002,"J",""))))</f>
        <v>L</v>
      </c>
      <c r="G258" s="76">
        <v>1939</v>
      </c>
      <c r="H258" s="78">
        <f>IF(V258&lt;&gt;"",H$5-V258+1,"")</f>
      </c>
      <c r="I258" s="78"/>
      <c r="J258" s="79">
        <f>IF(W258&lt;&gt;"",(J$5-W258+1)*1.5,"")</f>
      </c>
      <c r="K258" s="87"/>
      <c r="L258" s="81">
        <f>Y258</f>
        <v>0</v>
      </c>
      <c r="M258" s="82">
        <f>Z258</f>
        <v>0</v>
      </c>
      <c r="N258" s="83">
        <f>AH258</f>
        <v>0</v>
      </c>
      <c r="O258" s="83">
        <f>AI258</f>
        <v>0</v>
      </c>
      <c r="P258" s="82">
        <f>SUM(H258:J258)</f>
        <v>0</v>
      </c>
      <c r="Q258" s="84">
        <f>SUM(H258:K258)+MAX(M258,O258)</f>
        <v>0</v>
      </c>
      <c r="R258" s="85">
        <f>Q258+MAX(T258,U258)</f>
        <v>0</v>
      </c>
      <c r="S258" s="84">
        <f>SUM($H258:$K258)+MAX(M258,O258)</f>
        <v>0</v>
      </c>
      <c r="T258" s="86">
        <f>IF(L258&gt;0,3,0)</f>
        <v>0</v>
      </c>
      <c r="U258" s="86">
        <f>IF(P258&gt;0,3,0)</f>
        <v>0</v>
      </c>
      <c r="V258" s="87"/>
      <c r="W258" s="87"/>
      <c r="X258" s="88">
        <v>0</v>
      </c>
      <c r="Y258" s="90"/>
      <c r="Z258" s="89"/>
      <c r="AA258" s="80"/>
      <c r="AB258" s="87"/>
      <c r="AC258" s="80"/>
      <c r="AD258" s="99"/>
      <c r="AE258" s="80"/>
      <c r="AF258" s="80"/>
      <c r="AG258" s="80"/>
      <c r="AH258" s="93">
        <f>MAX(AA258:AG258)</f>
        <v>0</v>
      </c>
      <c r="AI258" s="89">
        <f>AH258*AI$5</f>
        <v>0</v>
      </c>
      <c r="AJ258" s="94"/>
      <c r="AK258" s="94"/>
      <c r="AL258" s="94"/>
      <c r="AM258" s="94"/>
      <c r="AN258" s="94"/>
      <c r="AO258" s="94"/>
      <c r="AP258" s="94"/>
      <c r="AQ258" s="94"/>
      <c r="AR258" s="94"/>
      <c r="AS258" s="94"/>
      <c r="AT258" s="94"/>
      <c r="AU258" s="94"/>
      <c r="AV258" s="94"/>
      <c r="AW258" s="94"/>
      <c r="AX258" s="94"/>
      <c r="AY258" s="94"/>
      <c r="AZ258" s="94"/>
    </row>
    <row r="259" spans="1:46" s="94" customFormat="1" ht="15.75" customHeight="1" hidden="1">
      <c r="A259" s="74">
        <f>A258+1</f>
        <v>253</v>
      </c>
      <c r="B259" s="75" t="s">
        <v>314</v>
      </c>
      <c r="C259" s="42" t="s">
        <v>46</v>
      </c>
      <c r="D259" s="76" t="s">
        <v>43</v>
      </c>
      <c r="E259" s="76" t="s">
        <v>44</v>
      </c>
      <c r="F259" s="77">
        <f>IF(G259&lt;1942,"L",IF(G259&lt;1947,"SM",IF(G259&lt;1957,"M",IF(G259&gt;2002,"J",""))))</f>
      </c>
      <c r="G259" s="76">
        <v>1969</v>
      </c>
      <c r="H259" s="78">
        <f>IF(V259&lt;&gt;"",H$5-V259+1,"")</f>
      </c>
      <c r="I259" s="78"/>
      <c r="J259" s="79">
        <f>IF(W259&lt;&gt;"",(J$5-W259+1)*1.5,"")</f>
      </c>
      <c r="K259" s="80"/>
      <c r="L259" s="81">
        <f>Y259</f>
        <v>0</v>
      </c>
      <c r="M259" s="82">
        <f>Z259</f>
        <v>0</v>
      </c>
      <c r="N259" s="83">
        <f>AH259</f>
        <v>0</v>
      </c>
      <c r="O259" s="83">
        <f>AI259</f>
        <v>0</v>
      </c>
      <c r="P259" s="82">
        <f>SUM(H259:J259)</f>
        <v>0</v>
      </c>
      <c r="Q259" s="84">
        <f>SUM(H259:K259)+MAX(M259,O259)</f>
        <v>0</v>
      </c>
      <c r="R259" s="85">
        <f>Q259+MAX(T259,U259)</f>
        <v>0</v>
      </c>
      <c r="S259" s="84">
        <f>SUM($H259:$K259)+MAX(M259,O259)</f>
        <v>0</v>
      </c>
      <c r="T259" s="86">
        <f>IF(L259&gt;0,3,0)</f>
        <v>0</v>
      </c>
      <c r="U259" s="86">
        <f>IF(P259&gt;0,3,0)</f>
        <v>0</v>
      </c>
      <c r="V259" s="87"/>
      <c r="W259" s="87"/>
      <c r="X259" s="88">
        <v>0</v>
      </c>
      <c r="Y259" s="80">
        <f>IF(X259&gt;0,X$5-X259+1,0)</f>
        <v>0</v>
      </c>
      <c r="Z259" s="89">
        <f>Y259*Z$5</f>
        <v>0</v>
      </c>
      <c r="AA259" s="90"/>
      <c r="AB259" s="80"/>
      <c r="AC259" s="80"/>
      <c r="AD259" s="99"/>
      <c r="AE259" s="80"/>
      <c r="AF259" s="80"/>
      <c r="AG259" s="80"/>
      <c r="AH259" s="93">
        <f>MAX(AA259:AG259)</f>
        <v>0</v>
      </c>
      <c r="AI259" s="89">
        <f>AH259*AI$5</f>
        <v>0</v>
      </c>
      <c r="AM259" s="2"/>
      <c r="AN259" s="96"/>
      <c r="AO259" s="96"/>
      <c r="AT259" s="2"/>
    </row>
    <row r="260" spans="1:49" s="94" customFormat="1" ht="15.75" customHeight="1" hidden="1">
      <c r="A260" s="74">
        <f>A259+1</f>
        <v>254</v>
      </c>
      <c r="B260" s="97" t="s">
        <v>315</v>
      </c>
      <c r="C260" s="42" t="s">
        <v>8</v>
      </c>
      <c r="D260" s="76" t="s">
        <v>43</v>
      </c>
      <c r="E260" s="76" t="s">
        <v>44</v>
      </c>
      <c r="F260" s="77">
        <f>IF(G260&lt;1942,"L",IF(G260&lt;1947,"SM",IF(G260&lt;1957,"M",IF(G260&gt;2002,"J",""))))</f>
      </c>
      <c r="G260" s="76">
        <v>1964</v>
      </c>
      <c r="H260" s="78">
        <f>IF(V260&lt;&gt;"",H$5-V260+1,"")</f>
      </c>
      <c r="I260" s="78"/>
      <c r="J260" s="79">
        <f>IF(W260&lt;&gt;"",(J$5-W260+1)*1.5,"")</f>
      </c>
      <c r="K260" s="87"/>
      <c r="L260" s="81">
        <f>Y260</f>
        <v>0</v>
      </c>
      <c r="M260" s="82">
        <f>Z260</f>
        <v>0</v>
      </c>
      <c r="N260" s="83">
        <f>AH260</f>
        <v>0</v>
      </c>
      <c r="O260" s="83">
        <f>AI260</f>
        <v>0</v>
      </c>
      <c r="P260" s="82">
        <f>SUM(H260:J260)</f>
        <v>0</v>
      </c>
      <c r="Q260" s="84">
        <f>SUM(H260:K260)+MAX(M260,O260)</f>
        <v>0</v>
      </c>
      <c r="R260" s="85">
        <f>Q260+MAX(T260,U260)</f>
        <v>0</v>
      </c>
      <c r="S260" s="84">
        <f>SUM($H260:$K260)+MAX(M260,O260)</f>
        <v>0</v>
      </c>
      <c r="T260" s="86">
        <f>IF(L260&gt;0,3,0)</f>
        <v>0</v>
      </c>
      <c r="U260" s="86">
        <f>IF(P260&gt;0,3,0)</f>
        <v>0</v>
      </c>
      <c r="V260" s="87"/>
      <c r="W260" s="87"/>
      <c r="X260" s="88">
        <v>0</v>
      </c>
      <c r="Y260" s="80">
        <f>IF(X260&gt;0,X$5-X260+1,0)</f>
        <v>0</v>
      </c>
      <c r="Z260" s="89">
        <f>Y260*Z$5</f>
        <v>0</v>
      </c>
      <c r="AA260" s="80"/>
      <c r="AB260" s="87"/>
      <c r="AC260" s="80"/>
      <c r="AD260" s="99"/>
      <c r="AE260" s="80"/>
      <c r="AF260" s="80"/>
      <c r="AG260" s="80"/>
      <c r="AH260" s="93">
        <f>MAX(AA260:AG260)</f>
        <v>0</v>
      </c>
      <c r="AI260" s="89">
        <f>AH260*AI$5</f>
        <v>0</v>
      </c>
      <c r="AN260" s="96"/>
      <c r="AO260" s="96"/>
      <c r="AT260" s="2"/>
      <c r="AU260" s="2"/>
      <c r="AV260" s="2"/>
      <c r="AW260" s="2"/>
    </row>
    <row r="261" spans="1:38" s="94" customFormat="1" ht="15.75" customHeight="1" hidden="1">
      <c r="A261" s="74">
        <f>A260+1</f>
        <v>255</v>
      </c>
      <c r="B261" s="97" t="s">
        <v>316</v>
      </c>
      <c r="C261" s="42" t="s">
        <v>42</v>
      </c>
      <c r="D261" s="76" t="s">
        <v>43</v>
      </c>
      <c r="E261" s="76" t="s">
        <v>44</v>
      </c>
      <c r="F261" s="77">
        <f>IF(G261&lt;1942,"L",IF(G261&lt;1947,"SM",IF(G261&lt;1957,"M",IF(G261&gt;2002,"J",""))))</f>
      </c>
      <c r="G261" s="76">
        <v>1985</v>
      </c>
      <c r="H261" s="78">
        <f>IF(V261&lt;&gt;"",H$5-V261+1,"")</f>
      </c>
      <c r="I261" s="78"/>
      <c r="J261" s="79">
        <f>IF(W261&lt;&gt;"",(J$5-W261+1)*1.5,"")</f>
      </c>
      <c r="K261" s="87"/>
      <c r="L261" s="81">
        <f>Y261</f>
        <v>0</v>
      </c>
      <c r="M261" s="82">
        <f>Z261</f>
        <v>0</v>
      </c>
      <c r="N261" s="83">
        <f>AH261</f>
        <v>0</v>
      </c>
      <c r="O261" s="83">
        <f>AI261</f>
        <v>0</v>
      </c>
      <c r="P261" s="82">
        <f>SUM(H261:J261)</f>
        <v>0</v>
      </c>
      <c r="Q261" s="84">
        <f>SUM(H261:K261)+MAX(M261,O261)</f>
        <v>0</v>
      </c>
      <c r="R261" s="85">
        <f>Q261+MAX(T261,U261)</f>
        <v>0</v>
      </c>
      <c r="S261" s="84">
        <f>SUM($H261:$K261)+MAX(M261,O261)</f>
        <v>0</v>
      </c>
      <c r="T261" s="86">
        <f>IF(L261&gt;0,3,0)</f>
        <v>0</v>
      </c>
      <c r="U261" s="86">
        <f>IF(P261&gt;0,3,0)</f>
        <v>0</v>
      </c>
      <c r="V261" s="87"/>
      <c r="W261" s="87"/>
      <c r="X261" s="88">
        <v>0</v>
      </c>
      <c r="Y261" s="80"/>
      <c r="Z261" s="80"/>
      <c r="AA261" s="80"/>
      <c r="AB261" s="87"/>
      <c r="AC261" s="80"/>
      <c r="AD261" s="99"/>
      <c r="AE261" s="80"/>
      <c r="AF261" s="80"/>
      <c r="AG261" s="80"/>
      <c r="AH261" s="93">
        <f>MAX(AA261:AG261)</f>
        <v>0</v>
      </c>
      <c r="AI261" s="89">
        <f>AH261*AI$5</f>
        <v>0</v>
      </c>
      <c r="AL261" s="2"/>
    </row>
    <row r="262" spans="1:46" s="94" customFormat="1" ht="15.75" customHeight="1" hidden="1">
      <c r="A262" s="74">
        <f>A261+1</f>
        <v>256</v>
      </c>
      <c r="B262" s="75" t="s">
        <v>317</v>
      </c>
      <c r="C262" s="42" t="s">
        <v>42</v>
      </c>
      <c r="D262" s="76" t="s">
        <v>43</v>
      </c>
      <c r="E262" s="76" t="s">
        <v>44</v>
      </c>
      <c r="F262" s="77" t="str">
        <f>IF(G262&lt;1942,"L",IF(G262&lt;1947,"SM",IF(G262&lt;1957,"M",IF(G262&gt;2002,"J",""))))</f>
        <v>M</v>
      </c>
      <c r="G262" s="76">
        <v>1949</v>
      </c>
      <c r="H262" s="78">
        <f>IF(V262&lt;&gt;"",H$5-V262+1,"")</f>
      </c>
      <c r="I262" s="78"/>
      <c r="J262" s="79">
        <f>IF(W262&lt;&gt;"",(J$5-W262+1)*1.5,"")</f>
      </c>
      <c r="K262" s="80"/>
      <c r="L262" s="81">
        <f>Y262</f>
        <v>0</v>
      </c>
      <c r="M262" s="82">
        <f>Z262</f>
        <v>0</v>
      </c>
      <c r="N262" s="83">
        <f>AH262</f>
        <v>0</v>
      </c>
      <c r="O262" s="83">
        <f>AI262</f>
        <v>0</v>
      </c>
      <c r="P262" s="82">
        <f>SUM(H262:J262)</f>
        <v>0</v>
      </c>
      <c r="Q262" s="84">
        <f>SUM(H262:K262)+MAX(M262,O262)</f>
        <v>0</v>
      </c>
      <c r="R262" s="85">
        <f>Q262+MAX(T262,U262)</f>
        <v>0</v>
      </c>
      <c r="S262" s="84">
        <f>SUM($H262:$K262)+MAX(M262,O262)</f>
        <v>0</v>
      </c>
      <c r="T262" s="86">
        <f>IF(L262&gt;0,3,0)</f>
        <v>0</v>
      </c>
      <c r="U262" s="86">
        <f>IF(P262&gt;0,3,0)</f>
        <v>0</v>
      </c>
      <c r="V262" s="87"/>
      <c r="W262" s="87"/>
      <c r="X262" s="88">
        <v>0</v>
      </c>
      <c r="Y262" s="80"/>
      <c r="Z262" s="89"/>
      <c r="AA262" s="80"/>
      <c r="AB262" s="80"/>
      <c r="AC262" s="80"/>
      <c r="AD262" s="99"/>
      <c r="AE262" s="80"/>
      <c r="AF262" s="80"/>
      <c r="AG262" s="80"/>
      <c r="AH262" s="93">
        <f>MAX(AA262:AG262)</f>
        <v>0</v>
      </c>
      <c r="AI262" s="89">
        <f>AH262*AI$5</f>
        <v>0</v>
      </c>
      <c r="AJ262" s="2"/>
      <c r="AN262" s="96"/>
      <c r="AO262" s="96"/>
      <c r="AT262" s="2"/>
    </row>
    <row r="263" spans="1:35" s="94" customFormat="1" ht="15.75" customHeight="1" hidden="1">
      <c r="A263" s="74">
        <f>A262+1</f>
        <v>257</v>
      </c>
      <c r="B263" s="97" t="s">
        <v>318</v>
      </c>
      <c r="C263" s="42" t="s">
        <v>70</v>
      </c>
      <c r="D263" s="76" t="s">
        <v>43</v>
      </c>
      <c r="E263" s="76" t="s">
        <v>44</v>
      </c>
      <c r="F263" s="77">
        <f>IF(G263&lt;1942,"L",IF(G263&lt;1947,"SM",IF(G263&lt;1957,"M",IF(G263&gt;2002,"J",""))))</f>
      </c>
      <c r="G263" s="76">
        <v>1966</v>
      </c>
      <c r="H263" s="78">
        <f>IF(V263&lt;&gt;"",H$5-V263+1,"")</f>
      </c>
      <c r="I263" s="78"/>
      <c r="J263" s="79">
        <f>IF(W263&lt;&gt;"",(J$5-W263+1)*1.5,"")</f>
      </c>
      <c r="K263" s="87"/>
      <c r="L263" s="81">
        <f>Y263</f>
        <v>0</v>
      </c>
      <c r="M263" s="82">
        <f>Z263</f>
        <v>0</v>
      </c>
      <c r="N263" s="83">
        <f>AH263</f>
        <v>0</v>
      </c>
      <c r="O263" s="83">
        <f>AI263</f>
        <v>0</v>
      </c>
      <c r="P263" s="82">
        <f>SUM(H263:J263)</f>
        <v>0</v>
      </c>
      <c r="Q263" s="84">
        <f>SUM(H263:K263)+MAX(M263,O263)</f>
        <v>0</v>
      </c>
      <c r="R263" s="85">
        <f>Q263+MAX(T263,U263)</f>
        <v>0</v>
      </c>
      <c r="S263" s="84">
        <f>SUM($H263:$K263)+MAX(M263,O263)</f>
        <v>0</v>
      </c>
      <c r="T263" s="86">
        <f>IF(L263&gt;0,3,0)</f>
        <v>0</v>
      </c>
      <c r="U263" s="86">
        <f>IF(P263&gt;0,3,0)</f>
        <v>0</v>
      </c>
      <c r="V263" s="87"/>
      <c r="W263" s="87"/>
      <c r="X263" s="88">
        <v>0</v>
      </c>
      <c r="Y263" s="80"/>
      <c r="Z263" s="89"/>
      <c r="AA263" s="80"/>
      <c r="AB263" s="87"/>
      <c r="AC263" s="80"/>
      <c r="AD263" s="99"/>
      <c r="AE263" s="80"/>
      <c r="AF263" s="80"/>
      <c r="AG263" s="80"/>
      <c r="AH263" s="93">
        <f>MAX(AA263:AG263)</f>
        <v>0</v>
      </c>
      <c r="AI263" s="89">
        <f>AH263*AI$5</f>
        <v>0</v>
      </c>
    </row>
    <row r="264" spans="1:38" s="94" customFormat="1" ht="15.75" customHeight="1" hidden="1">
      <c r="A264" s="74">
        <f>A263+1</f>
        <v>258</v>
      </c>
      <c r="B264" s="97" t="s">
        <v>319</v>
      </c>
      <c r="C264" s="42" t="s">
        <v>49</v>
      </c>
      <c r="D264" s="76" t="s">
        <v>43</v>
      </c>
      <c r="E264" s="76" t="s">
        <v>44</v>
      </c>
      <c r="F264" s="77" t="str">
        <f>IF(G264&lt;1942,"L",IF(G264&lt;1947,"SM",IF(G264&lt;1957,"M",IF(G264&gt;2002,"J",""))))</f>
        <v>SM</v>
      </c>
      <c r="G264" s="76">
        <v>1946</v>
      </c>
      <c r="H264" s="78">
        <f>IF(V264&lt;&gt;"",H$5-V264+1,"")</f>
      </c>
      <c r="I264" s="78"/>
      <c r="J264" s="79">
        <f>IF(W264&lt;&gt;"",(J$5-W264+1)*1.5,"")</f>
      </c>
      <c r="K264" s="87"/>
      <c r="L264" s="81">
        <f>Y264</f>
        <v>0</v>
      </c>
      <c r="M264" s="82">
        <f>Z264</f>
        <v>0</v>
      </c>
      <c r="N264" s="83">
        <f>AH264</f>
        <v>0</v>
      </c>
      <c r="O264" s="83">
        <f>AI264</f>
        <v>0</v>
      </c>
      <c r="P264" s="82">
        <f>SUM(H264:J264)</f>
        <v>0</v>
      </c>
      <c r="Q264" s="84">
        <f>SUM(H264:K264)+MAX(M264,O264)</f>
        <v>0</v>
      </c>
      <c r="R264" s="85">
        <f>Q264+MAX(T264,U264)</f>
        <v>0</v>
      </c>
      <c r="S264" s="84">
        <f>SUM($H264:$K264)+MAX(M264,O264)</f>
        <v>0</v>
      </c>
      <c r="T264" s="86">
        <f>IF(L264&gt;0,3,0)</f>
        <v>0</v>
      </c>
      <c r="U264" s="86">
        <f>IF(P264&gt;0,3,0)</f>
        <v>0</v>
      </c>
      <c r="V264" s="87"/>
      <c r="W264" s="87"/>
      <c r="X264" s="88">
        <v>0</v>
      </c>
      <c r="Y264" s="90">
        <f>IF(X264&gt;0,X$5-X264+1,0)</f>
        <v>0</v>
      </c>
      <c r="Z264" s="89">
        <f>Y264*Z$5</f>
        <v>0</v>
      </c>
      <c r="AA264" s="80"/>
      <c r="AB264" s="80"/>
      <c r="AC264" s="80"/>
      <c r="AD264" s="99"/>
      <c r="AE264" s="80"/>
      <c r="AF264" s="80"/>
      <c r="AG264" s="80"/>
      <c r="AH264" s="93">
        <f>MAX(AA264:AG264)</f>
        <v>0</v>
      </c>
      <c r="AI264" s="89">
        <f>AH264*AI$5</f>
        <v>0</v>
      </c>
      <c r="AL264" s="96"/>
    </row>
    <row r="265" spans="1:49" s="96" customFormat="1" ht="15.75" customHeight="1" hidden="1">
      <c r="A265" s="74">
        <f>A264+1</f>
        <v>259</v>
      </c>
      <c r="B265" s="113" t="s">
        <v>320</v>
      </c>
      <c r="C265" s="42" t="s">
        <v>168</v>
      </c>
      <c r="D265" s="42" t="s">
        <v>253</v>
      </c>
      <c r="E265" s="76" t="s">
        <v>44</v>
      </c>
      <c r="F265" s="77">
        <f>IF(G265&lt;1942,"L",IF(G265&lt;1947,"SM",IF(G265&lt;1957,"M",IF(G265&gt;2002,"J",""))))</f>
      </c>
      <c r="G265" s="76">
        <v>1957</v>
      </c>
      <c r="H265" s="78">
        <f>IF(V265&lt;&gt;"",H$5-V265+1,"")</f>
      </c>
      <c r="I265" s="78"/>
      <c r="J265" s="79">
        <f>IF(W265&lt;&gt;"",(J$5-W265+1)*1.5,"")</f>
      </c>
      <c r="K265" s="80"/>
      <c r="L265" s="81">
        <f>Y265</f>
        <v>0</v>
      </c>
      <c r="M265" s="82">
        <f>Z265</f>
        <v>0</v>
      </c>
      <c r="N265" s="83">
        <f>AH265</f>
        <v>0</v>
      </c>
      <c r="O265" s="83">
        <f>AI265</f>
        <v>0</v>
      </c>
      <c r="P265" s="82">
        <f>SUM(H265:J265)</f>
        <v>0</v>
      </c>
      <c r="Q265" s="84">
        <f>SUM(H265:K265)+MAX(M265,O265)</f>
        <v>0</v>
      </c>
      <c r="R265" s="85">
        <f>Q265+MAX(T265,U265)</f>
        <v>0</v>
      </c>
      <c r="S265" s="84">
        <f>SUM($H265:$K265)+MAX(M265,O265)</f>
        <v>0</v>
      </c>
      <c r="T265" s="86">
        <f>IF(L265&gt;0,3,0)</f>
        <v>0</v>
      </c>
      <c r="U265" s="86">
        <f>IF(P265&gt;0,3,0)</f>
        <v>0</v>
      </c>
      <c r="V265" s="87"/>
      <c r="W265" s="87"/>
      <c r="X265" s="88">
        <v>0</v>
      </c>
      <c r="Y265" s="80"/>
      <c r="Z265" s="89"/>
      <c r="AA265" s="80"/>
      <c r="AB265" s="87"/>
      <c r="AC265" s="80"/>
      <c r="AD265" s="99"/>
      <c r="AE265" s="80"/>
      <c r="AF265" s="80"/>
      <c r="AG265" s="80"/>
      <c r="AH265" s="93">
        <f>MAX(AA265:AG265)</f>
        <v>0</v>
      </c>
      <c r="AI265" s="89">
        <f>AH265*AI$5</f>
        <v>0</v>
      </c>
      <c r="AJ265" s="94"/>
      <c r="AK265" s="94"/>
      <c r="AL265" s="94"/>
      <c r="AM265" s="94"/>
      <c r="AN265" s="94"/>
      <c r="AO265" s="94"/>
      <c r="AP265" s="2"/>
      <c r="AQ265" s="94"/>
      <c r="AR265" s="94"/>
      <c r="AS265" s="94"/>
      <c r="AT265" s="2"/>
      <c r="AU265" s="94"/>
      <c r="AV265" s="94"/>
      <c r="AW265" s="94"/>
    </row>
    <row r="266" spans="1:45" s="94" customFormat="1" ht="15.75" customHeight="1" hidden="1">
      <c r="A266" s="74">
        <f>A265+1</f>
        <v>260</v>
      </c>
      <c r="B266" s="75" t="s">
        <v>321</v>
      </c>
      <c r="C266" s="42" t="s">
        <v>42</v>
      </c>
      <c r="D266" s="76" t="s">
        <v>43</v>
      </c>
      <c r="E266" s="76" t="s">
        <v>44</v>
      </c>
      <c r="F266" s="77">
        <f>IF(G266&lt;1942,"L",IF(G266&lt;1947,"SM",IF(G266&lt;1957,"M",IF(G266&gt;2002,"J",""))))</f>
      </c>
      <c r="G266" s="76">
        <v>1965</v>
      </c>
      <c r="H266" s="78">
        <f>IF(V266&lt;&gt;"",H$5-V266+1,"")</f>
      </c>
      <c r="I266" s="78"/>
      <c r="J266" s="87">
        <f>IF(W266&lt;&gt;"",(J$5-W266+1)*1.5,"")</f>
      </c>
      <c r="K266" s="87"/>
      <c r="L266" s="81">
        <f>Y266</f>
        <v>0</v>
      </c>
      <c r="M266" s="82">
        <f>Z266</f>
        <v>0</v>
      </c>
      <c r="N266" s="83">
        <f>AH266</f>
        <v>0</v>
      </c>
      <c r="O266" s="83">
        <f>AI266</f>
        <v>0</v>
      </c>
      <c r="P266" s="82">
        <f>SUM(H266:J266)</f>
        <v>0</v>
      </c>
      <c r="Q266" s="84">
        <f>SUM(H266:K266)+MAX(M266,O266)</f>
        <v>0</v>
      </c>
      <c r="R266" s="85">
        <f>Q266+MAX(T266,U266)</f>
        <v>0</v>
      </c>
      <c r="S266" s="84">
        <f>SUM($H266:$K266)+MAX(M266,O266)</f>
        <v>0</v>
      </c>
      <c r="T266" s="86">
        <f>IF(L266&gt;0,3,0)</f>
        <v>0</v>
      </c>
      <c r="U266" s="86">
        <f>IF(P266&gt;0,3,0)</f>
        <v>0</v>
      </c>
      <c r="V266" s="87"/>
      <c r="W266" s="87"/>
      <c r="X266" s="88">
        <v>0</v>
      </c>
      <c r="Y266" s="80"/>
      <c r="Z266" s="80"/>
      <c r="AA266" s="80"/>
      <c r="AB266" s="87"/>
      <c r="AC266" s="80"/>
      <c r="AD266" s="99"/>
      <c r="AE266" s="80"/>
      <c r="AF266" s="80"/>
      <c r="AG266" s="80"/>
      <c r="AH266" s="93">
        <f>MAX(AA266:AG266)</f>
        <v>0</v>
      </c>
      <c r="AI266" s="89">
        <f>AH266*AI$5</f>
        <v>0</v>
      </c>
      <c r="AL266" s="2"/>
      <c r="AP266" s="2"/>
      <c r="AQ266" s="2"/>
      <c r="AR266" s="2"/>
      <c r="AS266" s="2"/>
    </row>
    <row r="267" spans="1:42" s="94" customFormat="1" ht="15.75" customHeight="1" hidden="1">
      <c r="A267" s="74">
        <f>A266+1</f>
        <v>261</v>
      </c>
      <c r="B267" s="75" t="s">
        <v>322</v>
      </c>
      <c r="C267" s="42" t="s">
        <v>46</v>
      </c>
      <c r="D267" s="76" t="s">
        <v>43</v>
      </c>
      <c r="E267" s="76" t="s">
        <v>44</v>
      </c>
      <c r="F267" s="77">
        <f>IF(G267&lt;1942,"L",IF(G267&lt;1947,"SM",IF(G267&lt;1957,"M",IF(G267&gt;2002,"J",""))))</f>
      </c>
      <c r="G267" s="76">
        <v>1991</v>
      </c>
      <c r="H267" s="78">
        <f>IF(V267&lt;&gt;"",H$5-V267+1,"")</f>
      </c>
      <c r="I267" s="78"/>
      <c r="J267" s="79">
        <f>IF(W267&lt;&gt;"",(J$5-W267+1)*1.5,"")</f>
      </c>
      <c r="K267" s="80"/>
      <c r="L267" s="81">
        <f>Y267</f>
        <v>0</v>
      </c>
      <c r="M267" s="82">
        <f>Z267</f>
        <v>0</v>
      </c>
      <c r="N267" s="83">
        <f>AH267</f>
        <v>0</v>
      </c>
      <c r="O267" s="83">
        <f>AI267</f>
        <v>0</v>
      </c>
      <c r="P267" s="82">
        <f>SUM(H267:J267)</f>
        <v>0</v>
      </c>
      <c r="Q267" s="84">
        <f>SUM(H267:K267)+MAX(M267,O267)</f>
        <v>0</v>
      </c>
      <c r="R267" s="85">
        <f>Q267+MAX(T267,U267)</f>
        <v>0</v>
      </c>
      <c r="S267" s="84">
        <f>SUM($H267:$K267)+MAX(M267,O267)</f>
        <v>0</v>
      </c>
      <c r="T267" s="86">
        <f>IF(L267&gt;0,3,0)</f>
        <v>0</v>
      </c>
      <c r="U267" s="86">
        <f>IF(P267&gt;0,3,0)</f>
        <v>0</v>
      </c>
      <c r="V267" s="87"/>
      <c r="W267" s="87"/>
      <c r="X267" s="88">
        <v>0</v>
      </c>
      <c r="Y267" s="80"/>
      <c r="Z267" s="80"/>
      <c r="AA267" s="80"/>
      <c r="AB267" s="80"/>
      <c r="AC267" s="80"/>
      <c r="AD267" s="99"/>
      <c r="AE267" s="80"/>
      <c r="AF267" s="80"/>
      <c r="AG267" s="80"/>
      <c r="AH267" s="93">
        <f>MAX(AA267:AG267)</f>
        <v>0</v>
      </c>
      <c r="AI267" s="89">
        <f>AH267*AI$5</f>
        <v>0</v>
      </c>
      <c r="AK267" s="2"/>
      <c r="AN267" s="96"/>
      <c r="AO267" s="96"/>
      <c r="AP267" s="96"/>
    </row>
    <row r="268" spans="1:35" s="94" customFormat="1" ht="15.75" customHeight="1" hidden="1">
      <c r="A268" s="74">
        <f>A267+1</f>
        <v>262</v>
      </c>
      <c r="B268" s="97" t="s">
        <v>323</v>
      </c>
      <c r="C268" s="42" t="s">
        <v>42</v>
      </c>
      <c r="D268" s="76" t="s">
        <v>43</v>
      </c>
      <c r="E268" s="76" t="s">
        <v>44</v>
      </c>
      <c r="F268" s="77">
        <f>IF(G268&lt;1942,"L",IF(G268&lt;1947,"SM",IF(G268&lt;1957,"M",IF(G268&gt;2002,"J",""))))</f>
      </c>
      <c r="G268" s="76">
        <v>1961</v>
      </c>
      <c r="H268" s="78">
        <f>IF(V268&lt;&gt;"",H$5-V268+1,"")</f>
      </c>
      <c r="I268" s="78"/>
      <c r="J268" s="79">
        <f>IF(W268&lt;&gt;"",(J$5-W268+1)*1.5,"")</f>
      </c>
      <c r="K268" s="87"/>
      <c r="L268" s="81">
        <f>Y268</f>
        <v>0</v>
      </c>
      <c r="M268" s="82">
        <f>Z268</f>
        <v>0</v>
      </c>
      <c r="N268" s="83">
        <f>AH268</f>
        <v>0</v>
      </c>
      <c r="O268" s="83">
        <f>AI268</f>
        <v>0</v>
      </c>
      <c r="P268" s="82">
        <f>SUM(H268:J268)</f>
        <v>0</v>
      </c>
      <c r="Q268" s="84">
        <f>SUM(H268:K268)+MAX(M268,O268)</f>
        <v>0</v>
      </c>
      <c r="R268" s="85">
        <f>Q268+MAX(T268,U268)</f>
        <v>0</v>
      </c>
      <c r="S268" s="84">
        <f>SUM($H268:$K268)+MAX(M268,O268)</f>
        <v>0</v>
      </c>
      <c r="T268" s="86">
        <f>IF(L268&gt;0,3,0)</f>
        <v>0</v>
      </c>
      <c r="U268" s="86">
        <f>IF(P268&gt;0,3,0)</f>
        <v>0</v>
      </c>
      <c r="V268" s="87"/>
      <c r="W268" s="87"/>
      <c r="X268" s="88">
        <v>0</v>
      </c>
      <c r="Y268" s="80"/>
      <c r="Z268" s="89"/>
      <c r="AA268" s="80"/>
      <c r="AB268" s="87"/>
      <c r="AC268" s="80"/>
      <c r="AD268" s="99"/>
      <c r="AE268" s="80"/>
      <c r="AF268" s="80"/>
      <c r="AG268" s="80"/>
      <c r="AH268" s="93">
        <f>MAX(AA268:AG268)</f>
        <v>0</v>
      </c>
      <c r="AI268" s="89">
        <f>AH268*AI$5</f>
        <v>0</v>
      </c>
    </row>
    <row r="269" spans="1:37" s="94" customFormat="1" ht="15.75" customHeight="1" hidden="1">
      <c r="A269" s="74">
        <f>A268+1</f>
        <v>263</v>
      </c>
      <c r="B269" s="75" t="s">
        <v>324</v>
      </c>
      <c r="C269" s="42" t="s">
        <v>8</v>
      </c>
      <c r="D269" s="76" t="s">
        <v>43</v>
      </c>
      <c r="E269" s="76" t="s">
        <v>44</v>
      </c>
      <c r="F269" s="77">
        <f>IF(G269&lt;1942,"L",IF(G269&lt;1947,"SM",IF(G269&lt;1957,"M",IF(G269&gt;2002,"J",""))))</f>
      </c>
      <c r="G269" s="76">
        <v>1964</v>
      </c>
      <c r="H269" s="78">
        <f>IF(V269&lt;&gt;"",H$5-V269+1,"")</f>
      </c>
      <c r="I269" s="78"/>
      <c r="J269" s="79">
        <f>IF(W269&lt;&gt;"",(J$5-W269+1)*1.5,"")</f>
      </c>
      <c r="K269" s="80"/>
      <c r="L269" s="81">
        <f>Y269</f>
        <v>0</v>
      </c>
      <c r="M269" s="82">
        <f>Z269</f>
        <v>0</v>
      </c>
      <c r="N269" s="83">
        <f>AH269</f>
        <v>0</v>
      </c>
      <c r="O269" s="83">
        <f>AI269</f>
        <v>0</v>
      </c>
      <c r="P269" s="82">
        <f>SUM(H269:J269)</f>
        <v>0</v>
      </c>
      <c r="Q269" s="84">
        <f>SUM(H269:K269)+MAX(M269,O269)</f>
        <v>0</v>
      </c>
      <c r="R269" s="85">
        <f>Q269+MAX(T269,U269)</f>
        <v>0</v>
      </c>
      <c r="S269" s="84">
        <f>SUM($H269:$K269)+MAX(M269,O269)</f>
        <v>0</v>
      </c>
      <c r="T269" s="86"/>
      <c r="U269" s="86"/>
      <c r="V269" s="87"/>
      <c r="W269" s="87"/>
      <c r="X269" s="88">
        <v>0</v>
      </c>
      <c r="Y269" s="90"/>
      <c r="Z269" s="89"/>
      <c r="AA269" s="80"/>
      <c r="AB269" s="87"/>
      <c r="AC269" s="80"/>
      <c r="AD269" s="99"/>
      <c r="AE269" s="80"/>
      <c r="AF269" s="80"/>
      <c r="AG269" s="80"/>
      <c r="AH269" s="93">
        <f>MAX(AA269:AG269)</f>
        <v>0</v>
      </c>
      <c r="AI269" s="89">
        <f>AH269*AI$5</f>
        <v>0</v>
      </c>
      <c r="AK269" s="96"/>
    </row>
    <row r="270" spans="1:46" s="94" customFormat="1" ht="15.75" customHeight="1" hidden="1">
      <c r="A270" s="74">
        <f>A269+1</f>
        <v>264</v>
      </c>
      <c r="B270" s="75" t="s">
        <v>325</v>
      </c>
      <c r="C270" s="42" t="s">
        <v>58</v>
      </c>
      <c r="D270" s="76" t="s">
        <v>43</v>
      </c>
      <c r="E270" s="76" t="s">
        <v>44</v>
      </c>
      <c r="F270" s="77" t="str">
        <f>IF(G270&lt;1942,"L",IF(G270&lt;1947,"SM",IF(G270&lt;1957,"M",IF(G270&gt;2002,"J",""))))</f>
        <v>M</v>
      </c>
      <c r="G270" s="76">
        <v>1955</v>
      </c>
      <c r="H270" s="78">
        <f>IF(V270&lt;&gt;"",H$5-V270+1,"")</f>
      </c>
      <c r="I270" s="78"/>
      <c r="J270" s="79">
        <f>IF(W270&lt;&gt;"",(J$5-W270+1)*1.5,"")</f>
      </c>
      <c r="K270" s="80"/>
      <c r="L270" s="81">
        <f>Y270</f>
        <v>0</v>
      </c>
      <c r="M270" s="82">
        <f>Z270</f>
        <v>0</v>
      </c>
      <c r="N270" s="83">
        <f>AH270</f>
        <v>0</v>
      </c>
      <c r="O270" s="83">
        <f>AI270</f>
        <v>0</v>
      </c>
      <c r="P270" s="82">
        <f>SUM(H270:J270)</f>
        <v>0</v>
      </c>
      <c r="Q270" s="84">
        <f>SUM(H270:K270)+MAX(M270,O270)</f>
        <v>0</v>
      </c>
      <c r="R270" s="85">
        <f>Q270+MAX(T270,U270)</f>
        <v>0</v>
      </c>
      <c r="S270" s="84">
        <f>SUM($H270:$K270)+MAX(M270,O270)</f>
        <v>0</v>
      </c>
      <c r="T270" s="86">
        <f>IF(L270&gt;0,3,0)</f>
        <v>0</v>
      </c>
      <c r="U270" s="86">
        <f>IF(P270&gt;0,3,0)</f>
        <v>0</v>
      </c>
      <c r="V270" s="87"/>
      <c r="W270" s="87"/>
      <c r="X270" s="88">
        <v>0</v>
      </c>
      <c r="Y270" s="80"/>
      <c r="Z270" s="80"/>
      <c r="AA270" s="80"/>
      <c r="AB270" s="80"/>
      <c r="AC270" s="80"/>
      <c r="AD270" s="99"/>
      <c r="AE270" s="80"/>
      <c r="AF270" s="80"/>
      <c r="AG270" s="80"/>
      <c r="AH270" s="93">
        <f>MAX(AA270:AG270)</f>
        <v>0</v>
      </c>
      <c r="AI270" s="89">
        <f>AH270*AI$5</f>
        <v>0</v>
      </c>
      <c r="AL270" s="2"/>
      <c r="AN270" s="2"/>
      <c r="AO270" s="2"/>
      <c r="AT270" s="2"/>
    </row>
    <row r="271" spans="1:45" s="94" customFormat="1" ht="15.75" customHeight="1" hidden="1">
      <c r="A271" s="74">
        <f>A270+1</f>
        <v>265</v>
      </c>
      <c r="B271" s="97" t="s">
        <v>326</v>
      </c>
      <c r="C271" s="42" t="s">
        <v>46</v>
      </c>
      <c r="D271" s="76" t="s">
        <v>43</v>
      </c>
      <c r="E271" s="76" t="s">
        <v>44</v>
      </c>
      <c r="F271" s="77">
        <f>IF(G271&lt;1942,"L",IF(G271&lt;1947,"SM",IF(G271&lt;1957,"M",IF(G271&gt;2002,"J",""))))</f>
      </c>
      <c r="G271" s="76">
        <v>2001</v>
      </c>
      <c r="H271" s="78">
        <f>IF(V271&lt;&gt;"",H$5-V271+1,"")</f>
      </c>
      <c r="I271" s="78"/>
      <c r="J271" s="79">
        <f>IF(W271&lt;&gt;"",(J$5-W271+1)*1.5,"")</f>
      </c>
      <c r="K271" s="87"/>
      <c r="L271" s="81">
        <f>Y271</f>
        <v>0</v>
      </c>
      <c r="M271" s="82">
        <f>Z271</f>
        <v>0</v>
      </c>
      <c r="N271" s="83">
        <f>AH271</f>
        <v>0</v>
      </c>
      <c r="O271" s="83">
        <f>AI271</f>
        <v>0</v>
      </c>
      <c r="P271" s="82">
        <f>SUM(H271:J271)</f>
        <v>0</v>
      </c>
      <c r="Q271" s="84">
        <f>SUM(H271:K271)+MAX(M271,O271)</f>
        <v>0</v>
      </c>
      <c r="R271" s="85">
        <f>Q271+MAX(T271,U271)</f>
        <v>0</v>
      </c>
      <c r="S271" s="84">
        <f>SUM($H271:$K271)+MAX(M271,O271)</f>
        <v>0</v>
      </c>
      <c r="T271" s="86">
        <f>IF(L271&gt;0,3,0)</f>
        <v>0</v>
      </c>
      <c r="U271" s="86">
        <f>IF(P271&gt;0,3,0)</f>
        <v>0</v>
      </c>
      <c r="V271" s="87"/>
      <c r="W271" s="87"/>
      <c r="X271" s="88">
        <v>0</v>
      </c>
      <c r="Y271" s="80"/>
      <c r="Z271" s="80"/>
      <c r="AA271" s="80"/>
      <c r="AB271" s="87"/>
      <c r="AC271" s="80"/>
      <c r="AD271" s="99"/>
      <c r="AE271" s="80"/>
      <c r="AF271" s="80"/>
      <c r="AG271" s="80"/>
      <c r="AH271" s="93">
        <f>MAX(AA271:AG271)</f>
        <v>0</v>
      </c>
      <c r="AI271" s="89">
        <f>AH271*AI$5</f>
        <v>0</v>
      </c>
      <c r="AJ271" s="96"/>
      <c r="AP271" s="2"/>
      <c r="AR271" s="2"/>
      <c r="AS271" s="2"/>
    </row>
    <row r="272" spans="1:39" s="94" customFormat="1" ht="15.75" customHeight="1" hidden="1">
      <c r="A272" s="74">
        <f>A271+1</f>
        <v>266</v>
      </c>
      <c r="B272" s="106" t="s">
        <v>327</v>
      </c>
      <c r="C272" s="42"/>
      <c r="D272" s="42" t="s">
        <v>253</v>
      </c>
      <c r="E272" s="41" t="s">
        <v>66</v>
      </c>
      <c r="F272" s="77" t="str">
        <f>IF(G272&lt;1942,"L",IF(G272&lt;1947,"SM",IF(G272&lt;1957,"M",IF(G272&gt;2002,"J",""))))</f>
        <v>L</v>
      </c>
      <c r="G272" s="41"/>
      <c r="H272" s="78">
        <f>IF(V272&lt;&gt;"",H$5-V272+1,"")</f>
      </c>
      <c r="I272" s="78"/>
      <c r="J272" s="79">
        <f>IF(W272&lt;&gt;"",(J$5-W272+1)*1.5,"")</f>
      </c>
      <c r="K272" s="80"/>
      <c r="L272" s="81">
        <f>Y272</f>
        <v>0</v>
      </c>
      <c r="M272" s="82">
        <f>Z272</f>
        <v>0</v>
      </c>
      <c r="N272" s="83">
        <f>AH272</f>
        <v>0</v>
      </c>
      <c r="O272" s="83">
        <f>AI272</f>
        <v>0</v>
      </c>
      <c r="P272" s="82">
        <f>SUM(H272:J272)</f>
        <v>0</v>
      </c>
      <c r="Q272" s="84">
        <f>SUM(H272:K272)+MAX(M272,O272)</f>
        <v>0</v>
      </c>
      <c r="R272" s="85">
        <f>Q272+MAX(T272,U272)</f>
        <v>0</v>
      </c>
      <c r="S272" s="84">
        <f>SUM($H272:$K272)+MAX(M272,O272)</f>
        <v>0</v>
      </c>
      <c r="T272" s="86">
        <f>IF(L272&gt;0,3,0)</f>
        <v>0</v>
      </c>
      <c r="U272" s="86">
        <f>IF(P272&gt;0,3,0)</f>
        <v>0</v>
      </c>
      <c r="V272" s="87"/>
      <c r="W272" s="87"/>
      <c r="X272" s="88">
        <v>0</v>
      </c>
      <c r="Y272" s="80"/>
      <c r="Z272" s="80"/>
      <c r="AA272" s="80"/>
      <c r="AB272" s="80"/>
      <c r="AC272" s="80"/>
      <c r="AD272" s="99"/>
      <c r="AE272" s="80"/>
      <c r="AF272" s="80"/>
      <c r="AG272" s="80"/>
      <c r="AH272" s="93">
        <f>MAX(AA272:AG272)</f>
        <v>0</v>
      </c>
      <c r="AI272" s="89">
        <f>AH272*AI$5</f>
        <v>0</v>
      </c>
      <c r="AM272" s="96"/>
    </row>
    <row r="273" spans="1:45" s="94" customFormat="1" ht="15.75" customHeight="1" hidden="1">
      <c r="A273" s="74">
        <f>A272+1</f>
        <v>267</v>
      </c>
      <c r="B273" s="113" t="s">
        <v>328</v>
      </c>
      <c r="C273" s="42"/>
      <c r="D273" s="42" t="s">
        <v>230</v>
      </c>
      <c r="E273" s="76" t="s">
        <v>44</v>
      </c>
      <c r="F273" s="77" t="str">
        <f>IF(G273&lt;1942,"L",IF(G273&lt;1947,"SM",IF(G273&lt;1957,"M",IF(G273&gt;2002,"J",""))))</f>
        <v>L</v>
      </c>
      <c r="G273" s="108"/>
      <c r="H273" s="78">
        <f>IF(V273&lt;&gt;"",H$5-V273+1,"")</f>
      </c>
      <c r="I273" s="78"/>
      <c r="J273" s="79">
        <f>IF(W273&lt;&gt;"",(J$5-W273+1)*1.5,"")</f>
      </c>
      <c r="K273" s="80"/>
      <c r="L273" s="81">
        <f>Y273</f>
        <v>0</v>
      </c>
      <c r="M273" s="82">
        <f>Z273</f>
        <v>0</v>
      </c>
      <c r="N273" s="83">
        <f>AH273</f>
        <v>0</v>
      </c>
      <c r="O273" s="83">
        <f>AI273</f>
        <v>0</v>
      </c>
      <c r="P273" s="82">
        <f>SUM(H273:J273)</f>
        <v>0</v>
      </c>
      <c r="Q273" s="84">
        <f>SUM(H273:K273)+MAX(M273,O273)</f>
        <v>0</v>
      </c>
      <c r="R273" s="85">
        <f>Q273+MAX(T273,U273)</f>
        <v>0</v>
      </c>
      <c r="S273" s="84">
        <f>SUM($H273:$K273)+MAX(M273,O273)</f>
        <v>0</v>
      </c>
      <c r="T273" s="86">
        <f>IF(L273&gt;0,3,0)</f>
        <v>0</v>
      </c>
      <c r="U273" s="86">
        <f>IF(P273&gt;0,3,0)</f>
        <v>0</v>
      </c>
      <c r="V273" s="87"/>
      <c r="W273" s="87"/>
      <c r="X273" s="88">
        <v>0</v>
      </c>
      <c r="Y273" s="80"/>
      <c r="Z273" s="80"/>
      <c r="AA273" s="80"/>
      <c r="AB273" s="87"/>
      <c r="AC273" s="80"/>
      <c r="AD273" s="99"/>
      <c r="AE273" s="80"/>
      <c r="AF273" s="80"/>
      <c r="AG273" s="80"/>
      <c r="AH273" s="93">
        <f>MAX(AA273:AG273)</f>
        <v>0</v>
      </c>
      <c r="AI273" s="89">
        <f>AH273*AI$5</f>
        <v>0</v>
      </c>
      <c r="AJ273" s="96"/>
      <c r="AN273" s="2"/>
      <c r="AO273" s="2"/>
      <c r="AP273" s="96"/>
      <c r="AR273" s="2"/>
      <c r="AS273" s="2"/>
    </row>
    <row r="274" spans="1:46" s="94" customFormat="1" ht="15.75" customHeight="1" hidden="1">
      <c r="A274" s="74">
        <f>A273+1</f>
        <v>268</v>
      </c>
      <c r="B274" s="75" t="s">
        <v>329</v>
      </c>
      <c r="C274" s="42" t="s">
        <v>42</v>
      </c>
      <c r="D274" s="76" t="s">
        <v>43</v>
      </c>
      <c r="E274" s="76" t="s">
        <v>44</v>
      </c>
      <c r="F274" s="77">
        <f>IF(G274&lt;1942,"L",IF(G274&lt;1947,"SM",IF(G274&lt;1957,"M",IF(G274&gt;2002,"J",""))))</f>
      </c>
      <c r="G274" s="108">
        <v>1997</v>
      </c>
      <c r="H274" s="78">
        <f>IF(V274&lt;&gt;"",H$5-V274+1,"")</f>
      </c>
      <c r="I274" s="78"/>
      <c r="J274" s="79">
        <f>IF(W274&lt;&gt;"",(J$5-W274+1)*1.5,"")</f>
      </c>
      <c r="K274" s="80"/>
      <c r="L274" s="81">
        <f>Y274</f>
        <v>0</v>
      </c>
      <c r="M274" s="82">
        <f>Z274</f>
        <v>0</v>
      </c>
      <c r="N274" s="83">
        <f>AH274</f>
        <v>0</v>
      </c>
      <c r="O274" s="83">
        <f>AI274</f>
        <v>0</v>
      </c>
      <c r="P274" s="82">
        <f>SUM(H274:J274)</f>
        <v>0</v>
      </c>
      <c r="Q274" s="84">
        <f>SUM(H274:K274)+MAX(M274,O274)</f>
        <v>0</v>
      </c>
      <c r="R274" s="85">
        <f>Q274+MAX(T274,U274)</f>
        <v>0</v>
      </c>
      <c r="S274" s="84">
        <f>SUM($H274:$K274)+MAX(M274,O274)</f>
        <v>0</v>
      </c>
      <c r="T274" s="86">
        <f>IF(L274&gt;0,3,0)</f>
        <v>0</v>
      </c>
      <c r="U274" s="86">
        <f>IF(P274&gt;0,3,0)</f>
        <v>0</v>
      </c>
      <c r="V274" s="87"/>
      <c r="W274" s="87"/>
      <c r="X274" s="88">
        <v>0</v>
      </c>
      <c r="Y274" s="80"/>
      <c r="Z274" s="89"/>
      <c r="AA274" s="90"/>
      <c r="AB274" s="87"/>
      <c r="AC274" s="80"/>
      <c r="AD274" s="99"/>
      <c r="AE274" s="80"/>
      <c r="AF274" s="80"/>
      <c r="AG274" s="80"/>
      <c r="AH274" s="93">
        <f>MAX(AA274:AG274)</f>
        <v>0</v>
      </c>
      <c r="AI274" s="89">
        <f>AH274*AI$5</f>
        <v>0</v>
      </c>
      <c r="AN274" s="96"/>
      <c r="AO274" s="96"/>
      <c r="AT274" s="2"/>
    </row>
    <row r="275" spans="1:37" s="94" customFormat="1" ht="15.75" customHeight="1" hidden="1">
      <c r="A275" s="74">
        <f>A274+1</f>
        <v>269</v>
      </c>
      <c r="B275" s="75" t="s">
        <v>330</v>
      </c>
      <c r="C275" s="42" t="s">
        <v>42</v>
      </c>
      <c r="D275" s="76" t="s">
        <v>43</v>
      </c>
      <c r="E275" s="76" t="s">
        <v>44</v>
      </c>
      <c r="F275" s="77" t="str">
        <f>IF(G275&lt;1942,"L",IF(G275&lt;1947,"SM",IF(G275&lt;1957,"M",IF(G275&gt;2002,"J",""))))</f>
        <v>L</v>
      </c>
      <c r="G275" s="108">
        <v>1940</v>
      </c>
      <c r="H275" s="78">
        <f>IF(V275&lt;&gt;"",H$5-V275+1,"")</f>
      </c>
      <c r="I275" s="78"/>
      <c r="J275" s="79">
        <f>IF(W275&lt;&gt;"",(J$5-W275+1)*1.5,"")</f>
      </c>
      <c r="K275" s="80"/>
      <c r="L275" s="81">
        <f>Y275</f>
        <v>0</v>
      </c>
      <c r="M275" s="82">
        <f>Z275</f>
        <v>0</v>
      </c>
      <c r="N275" s="83">
        <f>AH275</f>
        <v>0</v>
      </c>
      <c r="O275" s="83">
        <f>AI275</f>
        <v>0</v>
      </c>
      <c r="P275" s="82">
        <f>SUM(H275:J275)</f>
        <v>0</v>
      </c>
      <c r="Q275" s="84">
        <f>SUM(H275:K275)+MAX(M275,O275)</f>
        <v>0</v>
      </c>
      <c r="R275" s="85">
        <f>Q275+MAX(T275,U275)</f>
        <v>0</v>
      </c>
      <c r="S275" s="84">
        <f>SUM($H275:$K275)+MAX(M275,O275)</f>
        <v>0</v>
      </c>
      <c r="T275" s="86">
        <f>IF(L275&gt;0,3,0)</f>
        <v>0</v>
      </c>
      <c r="U275" s="86">
        <f>IF(P275&gt;0,3,0)</f>
        <v>0</v>
      </c>
      <c r="V275" s="87"/>
      <c r="W275" s="87"/>
      <c r="X275" s="88">
        <v>0</v>
      </c>
      <c r="Y275" s="80"/>
      <c r="Z275" s="89"/>
      <c r="AA275" s="90"/>
      <c r="AB275" s="87"/>
      <c r="AC275" s="80"/>
      <c r="AD275" s="99"/>
      <c r="AE275" s="80"/>
      <c r="AF275" s="80"/>
      <c r="AG275" s="80"/>
      <c r="AH275" s="93">
        <f>MAX(AA275:AG275)</f>
        <v>0</v>
      </c>
      <c r="AI275" s="89">
        <f>AH275*AI$5</f>
        <v>0</v>
      </c>
      <c r="AK275" s="96"/>
    </row>
    <row r="276" spans="1:52" ht="15.75" customHeight="1" hidden="1">
      <c r="A276" s="74">
        <f>A275+1</f>
        <v>270</v>
      </c>
      <c r="B276" s="106" t="s">
        <v>331</v>
      </c>
      <c r="C276" s="42" t="s">
        <v>46</v>
      </c>
      <c r="D276" s="76" t="s">
        <v>43</v>
      </c>
      <c r="E276" s="41" t="s">
        <v>66</v>
      </c>
      <c r="F276" s="77">
        <f>IF(G276&lt;1942,"L",IF(G276&lt;1947,"SM",IF(G276&lt;1957,"M",IF(G276&gt;2002,"J",""))))</f>
      </c>
      <c r="G276" s="118">
        <v>1966</v>
      </c>
      <c r="H276" s="78">
        <f>IF(V276&lt;&gt;"",H$5-V276+1,"")</f>
      </c>
      <c r="I276" s="78"/>
      <c r="J276" s="79">
        <f>IF(W276&lt;&gt;"",(J$5-W276+1)*1.5,"")</f>
      </c>
      <c r="K276" s="87"/>
      <c r="L276" s="81">
        <f>Y276</f>
        <v>0</v>
      </c>
      <c r="M276" s="82">
        <f>Z276</f>
        <v>0</v>
      </c>
      <c r="N276" s="83">
        <f>AH276</f>
        <v>0</v>
      </c>
      <c r="O276" s="83">
        <f>AI276</f>
        <v>0</v>
      </c>
      <c r="P276" s="82">
        <f>SUM(H276:J276)</f>
        <v>0</v>
      </c>
      <c r="Q276" s="84">
        <f>SUM(H276:K276)+MAX(M276,O276)</f>
        <v>0</v>
      </c>
      <c r="R276" s="85">
        <f>Q276+MAX(T276,U276)</f>
        <v>0</v>
      </c>
      <c r="S276" s="84">
        <f>SUM($H276:$K276)+MAX(M276,O276)</f>
        <v>0</v>
      </c>
      <c r="T276" s="86">
        <f>IF(L276&gt;0,3,0)</f>
        <v>0</v>
      </c>
      <c r="U276" s="86">
        <f>IF(P276&gt;0,3,0)</f>
        <v>0</v>
      </c>
      <c r="V276" s="87"/>
      <c r="W276" s="87"/>
      <c r="X276" s="88">
        <v>0</v>
      </c>
      <c r="Y276" s="80"/>
      <c r="Z276" s="80"/>
      <c r="AA276" s="80"/>
      <c r="AB276" s="87"/>
      <c r="AC276" s="80"/>
      <c r="AD276" s="99"/>
      <c r="AE276" s="80"/>
      <c r="AF276" s="80"/>
      <c r="AG276" s="80"/>
      <c r="AH276" s="93">
        <f>MAX(AA276:AG276)</f>
        <v>0</v>
      </c>
      <c r="AI276" s="89">
        <f>AH276*AI$5</f>
        <v>0</v>
      </c>
      <c r="AJ276" s="94"/>
      <c r="AK276" s="94"/>
      <c r="AL276" s="94"/>
      <c r="AM276" s="94"/>
      <c r="AP276" s="94"/>
      <c r="AQ276" s="94"/>
      <c r="AR276" s="94"/>
      <c r="AS276" s="94"/>
      <c r="AT276" s="96"/>
      <c r="AU276" s="94"/>
      <c r="AV276" s="94"/>
      <c r="AW276" s="94"/>
      <c r="AX276" s="94"/>
      <c r="AY276" s="94"/>
      <c r="AZ276" s="94"/>
    </row>
    <row r="277" spans="1:35" s="94" customFormat="1" ht="15.75" customHeight="1" hidden="1">
      <c r="A277" s="74">
        <f>A276+1</f>
        <v>271</v>
      </c>
      <c r="B277" s="97" t="s">
        <v>332</v>
      </c>
      <c r="C277" s="42" t="s">
        <v>8</v>
      </c>
      <c r="D277" s="76" t="s">
        <v>43</v>
      </c>
      <c r="E277" s="76" t="s">
        <v>44</v>
      </c>
      <c r="F277" s="77">
        <f>IF(G277&lt;1942,"L",IF(G277&lt;1947,"SM",IF(G277&lt;1957,"M",IF(G277&gt;2002,"J",""))))</f>
      </c>
      <c r="G277" s="76">
        <v>1982</v>
      </c>
      <c r="H277" s="78">
        <f>IF(V277&lt;&gt;"",H$5-V277+1,"")</f>
      </c>
      <c r="I277" s="78"/>
      <c r="J277" s="87">
        <f>IF(W277&lt;&gt;"",(J$5-W277+1)*1.5,"")</f>
      </c>
      <c r="K277" s="87"/>
      <c r="L277" s="81">
        <f>Y277</f>
        <v>0</v>
      </c>
      <c r="M277" s="82">
        <f>Z277</f>
        <v>0</v>
      </c>
      <c r="N277" s="83">
        <f>AH277</f>
        <v>0</v>
      </c>
      <c r="O277" s="83">
        <f>AI277</f>
        <v>0</v>
      </c>
      <c r="P277" s="82">
        <f>SUM(H277:J277)</f>
        <v>0</v>
      </c>
      <c r="Q277" s="84">
        <f>SUM(H277:K277)+MAX(M277,O277)</f>
        <v>0</v>
      </c>
      <c r="R277" s="85">
        <f>Q277+MAX(T277,U277)</f>
        <v>0</v>
      </c>
      <c r="S277" s="84">
        <f>SUM($H277:$K277)+MAX(M277,O277)</f>
        <v>0</v>
      </c>
      <c r="T277" s="130">
        <f>IF(L277&gt;0,3,0)</f>
        <v>0</v>
      </c>
      <c r="U277" s="130">
        <f>IF(P277&gt;0,3,0)</f>
        <v>0</v>
      </c>
      <c r="V277" s="87"/>
      <c r="W277" s="87"/>
      <c r="X277" s="88">
        <v>0</v>
      </c>
      <c r="Y277" s="80"/>
      <c r="Z277" s="80"/>
      <c r="AA277" s="80"/>
      <c r="AB277" s="87"/>
      <c r="AC277" s="80"/>
      <c r="AD277" s="99"/>
      <c r="AE277" s="80"/>
      <c r="AF277" s="80"/>
      <c r="AG277" s="80"/>
      <c r="AH277" s="93">
        <f>MAX(AA277:AG277)</f>
        <v>0</v>
      </c>
      <c r="AI277" s="89">
        <f>AH277*AI$5</f>
        <v>0</v>
      </c>
    </row>
    <row r="278" spans="1:35" s="94" customFormat="1" ht="15.75" customHeight="1" hidden="1">
      <c r="A278" s="74">
        <f>A277+1</f>
        <v>272</v>
      </c>
      <c r="B278" s="75" t="s">
        <v>333</v>
      </c>
      <c r="C278" s="42" t="s">
        <v>58</v>
      </c>
      <c r="D278" s="76" t="s">
        <v>43</v>
      </c>
      <c r="E278" s="76" t="s">
        <v>44</v>
      </c>
      <c r="F278" s="77">
        <f>IF(G278&lt;1942,"L",IF(G278&lt;1947,"SM",IF(G278&lt;1957,"M",IF(G278&gt;2002,"J",""))))</f>
      </c>
      <c r="G278" s="108">
        <v>1970</v>
      </c>
      <c r="H278" s="78">
        <f>IF(V278&lt;&gt;"",H$5-V278+1,"")</f>
      </c>
      <c r="I278" s="78"/>
      <c r="J278" s="79">
        <f>IF(W278&lt;&gt;"",(J$5-W278+1)*1.5,"")</f>
      </c>
      <c r="K278" s="80"/>
      <c r="L278" s="81">
        <f>Y278</f>
        <v>0</v>
      </c>
      <c r="M278" s="82">
        <f>Z278</f>
        <v>0</v>
      </c>
      <c r="N278" s="83">
        <f>AH278</f>
        <v>0</v>
      </c>
      <c r="O278" s="83">
        <f>AI278</f>
        <v>0</v>
      </c>
      <c r="P278" s="82">
        <f>SUM(H278:J278)</f>
        <v>0</v>
      </c>
      <c r="Q278" s="84">
        <f>SUM(H278:K278)+MAX(M278,O278)</f>
        <v>0</v>
      </c>
      <c r="R278" s="85">
        <f>Q278+MAX(T278,U278)</f>
        <v>0</v>
      </c>
      <c r="S278" s="84">
        <f>SUM($H278:$K278)+MAX(M278,O278)</f>
        <v>0</v>
      </c>
      <c r="T278" s="86">
        <f>IF(L278&gt;0,3,0)</f>
        <v>0</v>
      </c>
      <c r="U278" s="86">
        <f>IF(P278&gt;0,3,0)</f>
        <v>0</v>
      </c>
      <c r="V278" s="87"/>
      <c r="W278" s="87"/>
      <c r="X278" s="88">
        <v>0</v>
      </c>
      <c r="Y278" s="80"/>
      <c r="Z278" s="89"/>
      <c r="AA278" s="90"/>
      <c r="AB278" s="87"/>
      <c r="AC278" s="80"/>
      <c r="AD278" s="99"/>
      <c r="AE278" s="80"/>
      <c r="AF278" s="80"/>
      <c r="AG278" s="80"/>
      <c r="AH278" s="93">
        <f>MAX(AA278:AG278)</f>
        <v>0</v>
      </c>
      <c r="AI278" s="89">
        <f>AH278*AI$5</f>
        <v>0</v>
      </c>
    </row>
    <row r="279" spans="1:39" s="94" customFormat="1" ht="15.75" customHeight="1" hidden="1">
      <c r="A279" s="74">
        <f>A278+1</f>
        <v>273</v>
      </c>
      <c r="B279" s="75" t="s">
        <v>334</v>
      </c>
      <c r="C279" s="42" t="s">
        <v>8</v>
      </c>
      <c r="D279" s="76" t="s">
        <v>43</v>
      </c>
      <c r="E279" s="76" t="s">
        <v>44</v>
      </c>
      <c r="F279" s="77">
        <f>IF(G279&lt;1942,"L",IF(G279&lt;1947,"SM",IF(G279&lt;1957,"M",IF(G279&gt;2002,"J",""))))</f>
      </c>
      <c r="G279" s="76">
        <v>1965</v>
      </c>
      <c r="H279" s="78">
        <f>IF(V279&lt;&gt;"",H$5-V279+1,"")</f>
      </c>
      <c r="I279" s="78"/>
      <c r="J279" s="79">
        <f>IF(W279&lt;&gt;"",(J$5-W279+1)*1.5,"")</f>
      </c>
      <c r="K279" s="80"/>
      <c r="L279" s="81">
        <f>Y279</f>
        <v>0</v>
      </c>
      <c r="M279" s="82">
        <f>Z279</f>
        <v>0</v>
      </c>
      <c r="N279" s="83">
        <f>AH279</f>
        <v>0</v>
      </c>
      <c r="O279" s="83">
        <f>AI279</f>
        <v>0</v>
      </c>
      <c r="P279" s="82">
        <f>SUM(H279:J279)</f>
        <v>0</v>
      </c>
      <c r="Q279" s="84">
        <f>SUM(H279:K279)+MAX(M279,O279)</f>
        <v>0</v>
      </c>
      <c r="R279" s="85">
        <f>Q279+MAX(T279,U279)</f>
        <v>0</v>
      </c>
      <c r="S279" s="84">
        <f>SUM($H279:$K279)+MAX(M279,O279)</f>
        <v>0</v>
      </c>
      <c r="T279" s="86">
        <f>IF(L279&gt;0,3,0)</f>
        <v>0</v>
      </c>
      <c r="U279" s="86">
        <f>IF(P279&gt;0,3,0)</f>
        <v>0</v>
      </c>
      <c r="V279" s="87"/>
      <c r="W279" s="87"/>
      <c r="X279" s="88">
        <v>0</v>
      </c>
      <c r="Y279" s="80"/>
      <c r="Z279" s="80"/>
      <c r="AA279" s="80"/>
      <c r="AB279" s="80"/>
      <c r="AC279" s="80"/>
      <c r="AD279" s="99"/>
      <c r="AE279" s="80"/>
      <c r="AF279" s="80"/>
      <c r="AG279" s="80"/>
      <c r="AH279" s="93">
        <f>MAX(AA279:AG279)</f>
        <v>0</v>
      </c>
      <c r="AI279" s="89">
        <f>AH279*AI$5</f>
        <v>0</v>
      </c>
      <c r="AL279" s="2"/>
      <c r="AM279" s="2"/>
    </row>
    <row r="280" spans="1:41" s="94" customFormat="1" ht="15.75" customHeight="1" hidden="1">
      <c r="A280" s="74">
        <f>A279+1</f>
        <v>274</v>
      </c>
      <c r="B280" s="97" t="s">
        <v>335</v>
      </c>
      <c r="C280" s="42" t="s">
        <v>8</v>
      </c>
      <c r="D280" s="76" t="s">
        <v>43</v>
      </c>
      <c r="E280" s="76" t="s">
        <v>44</v>
      </c>
      <c r="F280" s="77">
        <f>IF(G280&lt;1942,"L",IF(G280&lt;1947,"SM",IF(G280&lt;1957,"M",IF(G280&gt;2002,"J",""))))</f>
      </c>
      <c r="G280" s="76">
        <v>1998</v>
      </c>
      <c r="H280" s="78">
        <f>IF(V280&lt;&gt;"",H$5-V280+1,"")</f>
      </c>
      <c r="I280" s="78"/>
      <c r="J280" s="79">
        <f>IF(W280&lt;&gt;"",(J$5-W280+1)*1.5,"")</f>
      </c>
      <c r="K280" s="87"/>
      <c r="L280" s="81">
        <f>Y280</f>
        <v>0</v>
      </c>
      <c r="M280" s="82">
        <f>Z280</f>
        <v>0</v>
      </c>
      <c r="N280" s="83">
        <f>AH280</f>
        <v>0</v>
      </c>
      <c r="O280" s="83">
        <f>AI280</f>
        <v>0</v>
      </c>
      <c r="P280" s="82">
        <f>SUM(H280:J280)</f>
        <v>0</v>
      </c>
      <c r="Q280" s="84">
        <f>SUM(H280:K280)+MAX(M280,O280)</f>
        <v>0</v>
      </c>
      <c r="R280" s="85">
        <f>Q280+MAX(T280,U280)</f>
        <v>0</v>
      </c>
      <c r="S280" s="84">
        <f>SUM($H280:$K280)+MAX(M280,O280)</f>
        <v>0</v>
      </c>
      <c r="T280" s="86">
        <f>IF(L280&gt;0,3,0)</f>
        <v>0</v>
      </c>
      <c r="U280" s="86">
        <f>IF(P280&gt;0,3,0)</f>
        <v>0</v>
      </c>
      <c r="V280" s="87"/>
      <c r="W280" s="87"/>
      <c r="X280" s="88">
        <v>0</v>
      </c>
      <c r="Y280" s="80"/>
      <c r="Z280" s="80"/>
      <c r="AA280" s="80"/>
      <c r="AB280" s="87"/>
      <c r="AC280" s="80"/>
      <c r="AD280" s="99"/>
      <c r="AE280" s="80"/>
      <c r="AF280" s="80"/>
      <c r="AG280" s="80"/>
      <c r="AH280" s="93">
        <f>MAX(AA280:AG280)</f>
        <v>0</v>
      </c>
      <c r="AI280" s="89">
        <f>AH280*AI$5</f>
        <v>0</v>
      </c>
      <c r="AL280" s="2"/>
      <c r="AN280" s="2"/>
      <c r="AO280" s="2"/>
    </row>
    <row r="281" spans="1:49" s="94" customFormat="1" ht="15.75" customHeight="1" hidden="1">
      <c r="A281" s="74">
        <f>A280+1</f>
        <v>275</v>
      </c>
      <c r="B281" s="75" t="s">
        <v>336</v>
      </c>
      <c r="C281" s="42" t="s">
        <v>70</v>
      </c>
      <c r="D281" s="76" t="s">
        <v>43</v>
      </c>
      <c r="E281" s="76" t="s">
        <v>44</v>
      </c>
      <c r="F281" s="77">
        <f>IF(G281&lt;1942,"L",IF(G281&lt;1947,"SM",IF(G281&lt;1957,"M",IF(G281&gt;2002,"J",""))))</f>
      </c>
      <c r="G281" s="108">
        <v>1965</v>
      </c>
      <c r="H281" s="78">
        <f>IF(V281&lt;&gt;"",H$5-V281+1,"")</f>
      </c>
      <c r="I281" s="78"/>
      <c r="J281" s="79">
        <f>IF(W281&lt;&gt;"",(J$5-W281+1)*1.5,"")</f>
      </c>
      <c r="K281" s="80"/>
      <c r="L281" s="81">
        <f>Y281</f>
        <v>0</v>
      </c>
      <c r="M281" s="82">
        <f>Z281</f>
        <v>0</v>
      </c>
      <c r="N281" s="83">
        <f>AH281</f>
        <v>0</v>
      </c>
      <c r="O281" s="83">
        <f>AI281</f>
        <v>0</v>
      </c>
      <c r="P281" s="82">
        <f>SUM(H281:J281)</f>
        <v>0</v>
      </c>
      <c r="Q281" s="84">
        <f>SUM(H281:K281)+MAX(M281,O281)</f>
        <v>0</v>
      </c>
      <c r="R281" s="85">
        <f>Q281+MAX(T281,U281)</f>
        <v>0</v>
      </c>
      <c r="S281" s="84">
        <f>SUM($H281:$K281)+MAX(M281,O281)</f>
        <v>0</v>
      </c>
      <c r="T281" s="86">
        <f>IF(L281&gt;0,3,0)</f>
        <v>0</v>
      </c>
      <c r="U281" s="86">
        <f>IF(P281&gt;0,3,0)</f>
        <v>0</v>
      </c>
      <c r="V281" s="87"/>
      <c r="W281" s="87"/>
      <c r="X281" s="88">
        <v>0</v>
      </c>
      <c r="Y281" s="80">
        <f>IF(X281&gt;0,X$5-X281+1,0)</f>
        <v>0</v>
      </c>
      <c r="Z281" s="89">
        <f>Y281*Z$5</f>
        <v>0</v>
      </c>
      <c r="AA281" s="90"/>
      <c r="AB281" s="87"/>
      <c r="AC281" s="80"/>
      <c r="AD281" s="92"/>
      <c r="AE281" s="80"/>
      <c r="AF281" s="80"/>
      <c r="AG281" s="80"/>
      <c r="AH281" s="93">
        <f>MAX(AA281:AG281)</f>
        <v>0</v>
      </c>
      <c r="AI281" s="89">
        <f>AH281*AI$5</f>
        <v>0</v>
      </c>
      <c r="AK281" s="2"/>
      <c r="AL281" s="96"/>
      <c r="AQ281" s="2"/>
      <c r="AU281" s="2"/>
      <c r="AV281" s="2"/>
      <c r="AW281" s="2"/>
    </row>
    <row r="282" spans="1:49" s="94" customFormat="1" ht="15.75" customHeight="1" hidden="1">
      <c r="A282" s="74">
        <f>A281+1</f>
        <v>276</v>
      </c>
      <c r="B282" s="97" t="s">
        <v>337</v>
      </c>
      <c r="C282" s="42" t="s">
        <v>42</v>
      </c>
      <c r="D282" s="76" t="s">
        <v>43</v>
      </c>
      <c r="E282" s="76" t="s">
        <v>44</v>
      </c>
      <c r="F282" s="77">
        <f>IF(G282&lt;1942,"L",IF(G282&lt;1947,"SM",IF(G282&lt;1957,"M",IF(G282&gt;2002,"J",""))))</f>
      </c>
      <c r="G282" s="76">
        <v>1957</v>
      </c>
      <c r="H282" s="78">
        <f>IF(V282&lt;&gt;"",H$5-V282+1,"")</f>
      </c>
      <c r="I282" s="78"/>
      <c r="J282" s="79">
        <f>IF(W282&lt;&gt;"",(J$5-W282+1)*1.5,"")</f>
      </c>
      <c r="K282" s="87"/>
      <c r="L282" s="81">
        <f>Y282</f>
        <v>0</v>
      </c>
      <c r="M282" s="82">
        <f>Z282</f>
        <v>0</v>
      </c>
      <c r="N282" s="83">
        <f>AH282</f>
        <v>0</v>
      </c>
      <c r="O282" s="83">
        <f>AI282</f>
        <v>0</v>
      </c>
      <c r="P282" s="82">
        <f>SUM(H282:J282)</f>
        <v>0</v>
      </c>
      <c r="Q282" s="84">
        <f>SUM(H282:K282)+MAX(M282,O282)</f>
        <v>0</v>
      </c>
      <c r="R282" s="85">
        <f>Q282+MAX(T282,U282)</f>
        <v>0</v>
      </c>
      <c r="S282" s="84">
        <f>SUM($H282:$K282)+MAX(M282,O282)</f>
        <v>0</v>
      </c>
      <c r="T282" s="86">
        <f>IF(L282&gt;0,3,0)</f>
        <v>0</v>
      </c>
      <c r="U282" s="86">
        <f>IF(P282&gt;0,3,0)</f>
        <v>0</v>
      </c>
      <c r="V282" s="87"/>
      <c r="W282" s="87"/>
      <c r="X282" s="88">
        <v>0</v>
      </c>
      <c r="Y282" s="80"/>
      <c r="Z282" s="80"/>
      <c r="AA282" s="80"/>
      <c r="AB282" s="87"/>
      <c r="AC282" s="80"/>
      <c r="AD282" s="99"/>
      <c r="AE282" s="80"/>
      <c r="AF282" s="80"/>
      <c r="AG282" s="80"/>
      <c r="AH282" s="93">
        <f>MAX(AA282:AG282)</f>
        <v>0</v>
      </c>
      <c r="AI282" s="89">
        <f>AH282*AI$5</f>
        <v>0</v>
      </c>
      <c r="AK282" s="2"/>
      <c r="AL282" s="2"/>
      <c r="AM282" s="2"/>
      <c r="AU282" s="2"/>
      <c r="AV282" s="2"/>
      <c r="AW282" s="2"/>
    </row>
    <row r="283" spans="1:49" s="94" customFormat="1" ht="15.75" customHeight="1" hidden="1">
      <c r="A283" s="74">
        <f>A282+1</f>
        <v>277</v>
      </c>
      <c r="B283" s="97" t="s">
        <v>338</v>
      </c>
      <c r="C283" s="42" t="s">
        <v>8</v>
      </c>
      <c r="D283" s="76" t="s">
        <v>43</v>
      </c>
      <c r="E283" s="76" t="s">
        <v>44</v>
      </c>
      <c r="F283" s="77" t="str">
        <f>IF(G283&lt;1942,"L",IF(G283&lt;1947,"SM",IF(G283&lt;1957,"M",IF(G283&gt;2002,"J",""))))</f>
        <v>L</v>
      </c>
      <c r="G283" s="76">
        <v>1941</v>
      </c>
      <c r="H283" s="78">
        <f>IF(V283&lt;&gt;"",H$5-V283+1,"")</f>
      </c>
      <c r="I283" s="78"/>
      <c r="J283" s="79">
        <f>IF(W283&lt;&gt;"",(J$5-W283+1)*1.5,"")</f>
      </c>
      <c r="K283" s="87"/>
      <c r="L283" s="81">
        <f>Y283</f>
        <v>0</v>
      </c>
      <c r="M283" s="82">
        <f>Z283</f>
        <v>0</v>
      </c>
      <c r="N283" s="83">
        <f>AH283</f>
        <v>0</v>
      </c>
      <c r="O283" s="83">
        <f>AI283</f>
        <v>0</v>
      </c>
      <c r="P283" s="82">
        <f>SUM(H283:J283)</f>
        <v>0</v>
      </c>
      <c r="Q283" s="84">
        <f>SUM(H283:K283)+MAX(M283,O283)</f>
        <v>0</v>
      </c>
      <c r="R283" s="85">
        <f>Q283+MAX(T283,U283)</f>
        <v>0</v>
      </c>
      <c r="S283" s="84">
        <f>SUM($H283:$K283)+MAX(M283,O283)</f>
        <v>0</v>
      </c>
      <c r="T283" s="86">
        <f>IF(L283&gt;0,3,0)</f>
        <v>0</v>
      </c>
      <c r="U283" s="86">
        <f>IF(P283&gt;0,3,0)</f>
        <v>0</v>
      </c>
      <c r="V283" s="87"/>
      <c r="W283" s="87"/>
      <c r="X283" s="88">
        <v>0</v>
      </c>
      <c r="Y283" s="80"/>
      <c r="Z283" s="80"/>
      <c r="AA283" s="80"/>
      <c r="AB283" s="87"/>
      <c r="AC283" s="80"/>
      <c r="AD283" s="99"/>
      <c r="AE283" s="80"/>
      <c r="AF283" s="80"/>
      <c r="AG283" s="80"/>
      <c r="AH283" s="93">
        <f>MAX(AA283:AG283)</f>
        <v>0</v>
      </c>
      <c r="AI283" s="89">
        <f>AH283*AI$5</f>
        <v>0</v>
      </c>
      <c r="AL283" s="2"/>
      <c r="AU283" s="2"/>
      <c r="AV283" s="2"/>
      <c r="AW283" s="2"/>
    </row>
    <row r="284" spans="1:49" s="94" customFormat="1" ht="15.75" customHeight="1" hidden="1">
      <c r="A284" s="74">
        <f>A283+1</f>
        <v>278</v>
      </c>
      <c r="B284" s="127" t="s">
        <v>339</v>
      </c>
      <c r="C284" s="42"/>
      <c r="D284" s="42" t="s">
        <v>340</v>
      </c>
      <c r="E284" s="103" t="s">
        <v>44</v>
      </c>
      <c r="F284" s="77" t="str">
        <f>IF(G284&lt;1942,"L",IF(G284&lt;1947,"SM",IF(G284&lt;1957,"M",IF(G284&gt;2002,"J",""))))</f>
        <v>L</v>
      </c>
      <c r="G284" s="103"/>
      <c r="H284" s="78">
        <f>IF(V284&lt;&gt;"",H$5-V284+1,"")</f>
      </c>
      <c r="I284" s="78"/>
      <c r="J284" s="79">
        <f>IF(W284&lt;&gt;"",(J$5-W284+1)*1.5,"")</f>
      </c>
      <c r="K284" s="87"/>
      <c r="L284" s="81">
        <f>Y284</f>
        <v>0</v>
      </c>
      <c r="M284" s="82">
        <f>Z284</f>
        <v>0</v>
      </c>
      <c r="N284" s="83">
        <f>AH284</f>
        <v>0</v>
      </c>
      <c r="O284" s="83">
        <f>AI284</f>
        <v>0</v>
      </c>
      <c r="P284" s="82">
        <f>SUM(H284:J284)</f>
        <v>0</v>
      </c>
      <c r="Q284" s="84">
        <f>SUM(H284:K284)+MAX(M284,O284)</f>
        <v>0</v>
      </c>
      <c r="R284" s="85">
        <f>Q284+MAX(T284,U284)</f>
        <v>0</v>
      </c>
      <c r="S284" s="84">
        <f>SUM($H284:$K284)+MAX(M284,O284)</f>
        <v>0</v>
      </c>
      <c r="T284" s="86">
        <f>IF(L284&gt;0,3,0)</f>
        <v>0</v>
      </c>
      <c r="U284" s="86">
        <f>IF(P284&gt;0,3,0)</f>
        <v>0</v>
      </c>
      <c r="V284" s="87"/>
      <c r="W284" s="87"/>
      <c r="X284" s="88">
        <v>0</v>
      </c>
      <c r="Y284" s="80"/>
      <c r="Z284" s="80"/>
      <c r="AA284" s="80"/>
      <c r="AB284" s="87"/>
      <c r="AC284" s="80"/>
      <c r="AD284" s="99"/>
      <c r="AE284" s="80"/>
      <c r="AF284" s="80"/>
      <c r="AG284" s="80"/>
      <c r="AH284" s="93">
        <f>MAX(AA284:AG284)</f>
        <v>0</v>
      </c>
      <c r="AI284" s="89">
        <f>AH284*AI$5</f>
        <v>0</v>
      </c>
      <c r="AM284" s="96"/>
      <c r="AN284" s="96"/>
      <c r="AO284" s="96"/>
      <c r="AT284" s="2"/>
      <c r="AU284" s="2"/>
      <c r="AV284" s="2"/>
      <c r="AW284" s="2"/>
    </row>
    <row r="285" spans="1:49" s="94" customFormat="1" ht="15.75" customHeight="1" hidden="1">
      <c r="A285" s="74">
        <f>A284+1</f>
        <v>279</v>
      </c>
      <c r="B285" s="113" t="s">
        <v>341</v>
      </c>
      <c r="C285" s="42" t="s">
        <v>46</v>
      </c>
      <c r="D285" s="42" t="s">
        <v>340</v>
      </c>
      <c r="E285" s="76" t="s">
        <v>44</v>
      </c>
      <c r="F285" s="77" t="str">
        <f>IF(G285&lt;1942,"L",IF(G285&lt;1947,"SM",IF(G285&lt;1957,"M",IF(G285&gt;2002,"J",""))))</f>
        <v>L</v>
      </c>
      <c r="G285" s="76"/>
      <c r="H285" s="78">
        <f>IF(V285&lt;&gt;"",H$5-V285+1,"")</f>
      </c>
      <c r="I285" s="78"/>
      <c r="J285" s="79">
        <f>IF(W285&lt;&gt;"",(J$5-W285+1)*1.5,"")</f>
      </c>
      <c r="K285" s="87"/>
      <c r="L285" s="81">
        <f>Y285</f>
        <v>0</v>
      </c>
      <c r="M285" s="82">
        <f>Z285</f>
        <v>0</v>
      </c>
      <c r="N285" s="83">
        <f>AH285</f>
        <v>0</v>
      </c>
      <c r="O285" s="83">
        <f>AI285</f>
        <v>0</v>
      </c>
      <c r="P285" s="82">
        <f>SUM(H285:J285)</f>
        <v>0</v>
      </c>
      <c r="Q285" s="84">
        <f>SUM(H285:K285)+MAX(M285,O285)</f>
        <v>0</v>
      </c>
      <c r="R285" s="85">
        <f>Q285+MAX(T285,U285)</f>
        <v>0</v>
      </c>
      <c r="S285" s="84">
        <f>SUM($H285:$K285)+MAX(M285,O285)</f>
        <v>0</v>
      </c>
      <c r="T285" s="86">
        <f>IF(L285&gt;0,3,0)</f>
        <v>0</v>
      </c>
      <c r="U285" s="86">
        <f>IF(P285&gt;0,3,0)</f>
        <v>0</v>
      </c>
      <c r="V285" s="87"/>
      <c r="W285" s="87"/>
      <c r="X285" s="88">
        <v>0</v>
      </c>
      <c r="Y285" s="80"/>
      <c r="Z285" s="80"/>
      <c r="AA285" s="80"/>
      <c r="AB285" s="87"/>
      <c r="AC285" s="80"/>
      <c r="AD285" s="99"/>
      <c r="AE285" s="80"/>
      <c r="AF285" s="80"/>
      <c r="AG285" s="80"/>
      <c r="AH285" s="93">
        <f>MAX(AA285:AG285)</f>
        <v>0</v>
      </c>
      <c r="AI285" s="89">
        <f>AH285*AI$5</f>
        <v>0</v>
      </c>
      <c r="AM285" s="2"/>
      <c r="AU285" s="2"/>
      <c r="AV285" s="2"/>
      <c r="AW285" s="2"/>
    </row>
    <row r="286" spans="1:49" s="94" customFormat="1" ht="15.75" customHeight="1" hidden="1">
      <c r="A286" s="74">
        <f>A285+1</f>
        <v>280</v>
      </c>
      <c r="B286" s="75" t="s">
        <v>342</v>
      </c>
      <c r="C286" s="42" t="s">
        <v>46</v>
      </c>
      <c r="D286" s="76" t="s">
        <v>43</v>
      </c>
      <c r="E286" s="76" t="s">
        <v>44</v>
      </c>
      <c r="F286" s="77" t="str">
        <f>IF(G286&lt;1942,"L",IF(G286&lt;1947,"SM",IF(G286&lt;1957,"M",IF(G286&gt;2002,"J",""))))</f>
        <v>SM</v>
      </c>
      <c r="G286" s="76">
        <v>1944</v>
      </c>
      <c r="H286" s="78">
        <f>IF(V286&lt;&gt;"",H$5-V286+1,"")</f>
      </c>
      <c r="I286" s="78"/>
      <c r="J286" s="79">
        <f>IF(W286&lt;&gt;"",(J$5-W286+1)*1.5,"")</f>
      </c>
      <c r="K286" s="80"/>
      <c r="L286" s="81">
        <f>Y286</f>
        <v>0</v>
      </c>
      <c r="M286" s="82">
        <f>Z286</f>
        <v>0</v>
      </c>
      <c r="N286" s="83">
        <f>AH286</f>
        <v>0</v>
      </c>
      <c r="O286" s="83">
        <f>AI286</f>
        <v>0</v>
      </c>
      <c r="P286" s="82">
        <f>SUM(H286:J286)</f>
        <v>0</v>
      </c>
      <c r="Q286" s="84">
        <f>SUM(H286:K286)+MAX(M286,O286)</f>
        <v>0</v>
      </c>
      <c r="R286" s="85">
        <f>Q286+MAX(T286,U286)</f>
        <v>0</v>
      </c>
      <c r="S286" s="84">
        <f>SUM($H286:$K286)+MAX(M286,O286)</f>
        <v>0</v>
      </c>
      <c r="T286" s="86">
        <f>IF(L286&gt;0,3,0)</f>
        <v>0</v>
      </c>
      <c r="U286" s="86">
        <f>IF(P286&gt;0,3,0)</f>
        <v>0</v>
      </c>
      <c r="V286" s="87"/>
      <c r="W286" s="87"/>
      <c r="X286" s="88">
        <v>0</v>
      </c>
      <c r="Y286" s="80"/>
      <c r="Z286" s="80"/>
      <c r="AA286" s="90"/>
      <c r="AB286" s="80"/>
      <c r="AC286" s="80"/>
      <c r="AD286" s="99"/>
      <c r="AE286" s="80"/>
      <c r="AF286" s="80"/>
      <c r="AG286" s="80"/>
      <c r="AH286" s="93">
        <f>MAX(AA286:AG286)</f>
        <v>0</v>
      </c>
      <c r="AI286" s="89">
        <f>AH286*AI$5</f>
        <v>0</v>
      </c>
      <c r="AL286" s="96"/>
      <c r="AM286" s="2"/>
      <c r="AN286" s="96"/>
      <c r="AO286" s="96"/>
      <c r="AT286" s="2"/>
      <c r="AU286" s="2"/>
      <c r="AV286" s="2"/>
      <c r="AW286" s="2"/>
    </row>
    <row r="287" spans="1:52" ht="15.75" customHeight="1" hidden="1">
      <c r="A287" s="74">
        <f>A286+1</f>
        <v>281</v>
      </c>
      <c r="B287" s="97" t="s">
        <v>343</v>
      </c>
      <c r="C287" s="42" t="s">
        <v>80</v>
      </c>
      <c r="D287" s="76" t="s">
        <v>43</v>
      </c>
      <c r="E287" s="76" t="s">
        <v>44</v>
      </c>
      <c r="F287" s="77" t="str">
        <f>IF(G287&lt;1942,"L",IF(G287&lt;1947,"SM",IF(G287&lt;1957,"M",IF(G287&gt;2002,"J",""))))</f>
        <v>M</v>
      </c>
      <c r="G287" s="76">
        <v>1956</v>
      </c>
      <c r="H287" s="78">
        <f>IF(V287&lt;&gt;"",H$5-V287+1,"")</f>
      </c>
      <c r="I287" s="78"/>
      <c r="J287" s="79">
        <f>IF(W287&lt;&gt;"",(J$5-W287+1)*1.5,"")</f>
      </c>
      <c r="K287" s="87"/>
      <c r="L287" s="81">
        <f>Y287</f>
        <v>0</v>
      </c>
      <c r="M287" s="82">
        <f>Z287</f>
        <v>0</v>
      </c>
      <c r="N287" s="83">
        <f>AH287</f>
        <v>0</v>
      </c>
      <c r="O287" s="83">
        <f>AI287</f>
        <v>0</v>
      </c>
      <c r="P287" s="82">
        <f>SUM(H287:J287)</f>
        <v>0</v>
      </c>
      <c r="Q287" s="84">
        <f>SUM(H287:K287)+MAX(M287,O287)</f>
        <v>0</v>
      </c>
      <c r="R287" s="85">
        <f>Q287+MAX(T287,U287)</f>
        <v>0</v>
      </c>
      <c r="S287" s="84">
        <f>SUM($H287:$K287)+MAX(M287,O287)</f>
        <v>0</v>
      </c>
      <c r="T287" s="86">
        <f>IF(L287&gt;0,3,0)</f>
        <v>0</v>
      </c>
      <c r="U287" s="86">
        <f>IF(P287&gt;0,3,0)</f>
        <v>0</v>
      </c>
      <c r="V287" s="87"/>
      <c r="W287" s="87"/>
      <c r="X287" s="88">
        <v>0</v>
      </c>
      <c r="Y287" s="80"/>
      <c r="Z287" s="89"/>
      <c r="AA287" s="80"/>
      <c r="AB287" s="87"/>
      <c r="AC287" s="80"/>
      <c r="AD287" s="99"/>
      <c r="AE287" s="80"/>
      <c r="AF287" s="80"/>
      <c r="AG287" s="80"/>
      <c r="AH287" s="93">
        <f>MAX(AA287:AG287)</f>
        <v>0</v>
      </c>
      <c r="AI287" s="89">
        <f>AH287*AI$5</f>
        <v>0</v>
      </c>
      <c r="AK287" s="96"/>
      <c r="AL287" s="94"/>
      <c r="AN287" s="94"/>
      <c r="AO287" s="94"/>
      <c r="AP287" s="94"/>
      <c r="AQ287" s="94"/>
      <c r="AR287" s="94"/>
      <c r="AS287" s="94"/>
      <c r="AT287" s="94"/>
      <c r="AU287" s="94"/>
      <c r="AV287" s="94"/>
      <c r="AW287" s="94"/>
      <c r="AX287" s="94"/>
      <c r="AY287" s="94"/>
      <c r="AZ287" s="94"/>
    </row>
    <row r="288" spans="1:49" s="94" customFormat="1" ht="15.75" customHeight="1" hidden="1">
      <c r="A288" s="74">
        <f>A287+1</f>
        <v>282</v>
      </c>
      <c r="B288" s="75" t="s">
        <v>344</v>
      </c>
      <c r="C288" s="42" t="s">
        <v>46</v>
      </c>
      <c r="D288" s="76" t="s">
        <v>43</v>
      </c>
      <c r="E288" s="76" t="s">
        <v>44</v>
      </c>
      <c r="F288" s="77">
        <f>IF(G288&lt;1942,"L",IF(G288&lt;1947,"SM",IF(G288&lt;1957,"M",IF(G288&gt;2002,"J",""))))</f>
      </c>
      <c r="G288" s="76">
        <v>1999</v>
      </c>
      <c r="H288" s="78">
        <f>IF(V288&lt;&gt;"",H$5-V288+1,"")</f>
      </c>
      <c r="I288" s="78"/>
      <c r="J288" s="79">
        <f>IF(W288&lt;&gt;"",(J$5-W288+1)*1.5,"")</f>
      </c>
      <c r="K288" s="80"/>
      <c r="L288" s="81">
        <f>Y288</f>
        <v>0</v>
      </c>
      <c r="M288" s="82">
        <f>Z288</f>
        <v>0</v>
      </c>
      <c r="N288" s="83">
        <f>AH288</f>
        <v>0</v>
      </c>
      <c r="O288" s="83">
        <f>AI288</f>
        <v>0</v>
      </c>
      <c r="P288" s="82">
        <f>SUM(H288:J288)</f>
        <v>0</v>
      </c>
      <c r="Q288" s="84">
        <f>SUM(H288:K288)+MAX(M288,O288)</f>
        <v>0</v>
      </c>
      <c r="R288" s="85">
        <f>Q288+MAX(T288,U288)</f>
        <v>0</v>
      </c>
      <c r="S288" s="84">
        <f>SUM($H288:$K288)+MAX(M288,O288)</f>
        <v>0</v>
      </c>
      <c r="T288" s="86">
        <f>IF(L288&gt;0,3,0)</f>
        <v>0</v>
      </c>
      <c r="U288" s="86">
        <f>IF(P288&gt;0,3,0)</f>
        <v>0</v>
      </c>
      <c r="V288" s="87"/>
      <c r="W288" s="87"/>
      <c r="X288" s="88">
        <v>0</v>
      </c>
      <c r="Y288" s="80"/>
      <c r="Z288" s="80"/>
      <c r="AA288" s="90"/>
      <c r="AB288" s="80"/>
      <c r="AC288" s="80"/>
      <c r="AD288" s="99"/>
      <c r="AE288" s="80"/>
      <c r="AF288" s="80"/>
      <c r="AG288" s="80"/>
      <c r="AH288" s="93">
        <f>MAX(AA288:AG288)</f>
        <v>0</v>
      </c>
      <c r="AI288" s="89">
        <f>AH288*AI$5</f>
        <v>0</v>
      </c>
      <c r="AM288" s="2"/>
      <c r="AU288" s="2"/>
      <c r="AV288" s="2"/>
      <c r="AW288" s="2"/>
    </row>
    <row r="289" spans="1:46" s="94" customFormat="1" ht="15.75" customHeight="1" hidden="1">
      <c r="A289" s="74">
        <f>A288+1</f>
        <v>283</v>
      </c>
      <c r="B289" s="97" t="s">
        <v>345</v>
      </c>
      <c r="C289" s="42" t="s">
        <v>8</v>
      </c>
      <c r="D289" s="76" t="s">
        <v>43</v>
      </c>
      <c r="E289" s="76" t="s">
        <v>44</v>
      </c>
      <c r="F289" s="77" t="str">
        <f>IF(G289&lt;1942,"L",IF(G289&lt;1947,"SM",IF(G289&lt;1957,"M",IF(G289&gt;2002,"J",""))))</f>
        <v>M</v>
      </c>
      <c r="G289" s="76">
        <v>1955</v>
      </c>
      <c r="H289" s="78">
        <f>IF(V289&lt;&gt;"",H$5-V289+1,"")</f>
      </c>
      <c r="I289" s="78"/>
      <c r="J289" s="79">
        <f>IF(W289&lt;&gt;"",(J$5-W289+1)*1.5,"")</f>
      </c>
      <c r="K289" s="87"/>
      <c r="L289" s="81">
        <f>Y289</f>
        <v>0</v>
      </c>
      <c r="M289" s="82">
        <f>Z289</f>
        <v>0</v>
      </c>
      <c r="N289" s="83">
        <f>AH289</f>
        <v>0</v>
      </c>
      <c r="O289" s="83">
        <f>AI289</f>
        <v>0</v>
      </c>
      <c r="P289" s="82">
        <f>SUM(H289:J289)</f>
        <v>0</v>
      </c>
      <c r="Q289" s="84">
        <f>SUM(H289:K289)+MAX(M289,O289)</f>
        <v>0</v>
      </c>
      <c r="R289" s="85">
        <f>Q289+MAX(T289,U289)</f>
        <v>0</v>
      </c>
      <c r="S289" s="84">
        <f>SUM($H289:$K289)+MAX(M289,O289)</f>
        <v>0</v>
      </c>
      <c r="T289" s="86">
        <f>IF(L289&gt;0,3,0)</f>
        <v>0</v>
      </c>
      <c r="U289" s="86">
        <f>IF(P289&gt;0,3,0)</f>
        <v>0</v>
      </c>
      <c r="V289" s="87"/>
      <c r="W289" s="87"/>
      <c r="X289" s="88">
        <v>0</v>
      </c>
      <c r="Y289" s="80"/>
      <c r="Z289" s="89"/>
      <c r="AA289" s="80"/>
      <c r="AB289" s="87"/>
      <c r="AC289" s="80"/>
      <c r="AD289" s="99"/>
      <c r="AE289" s="80"/>
      <c r="AF289" s="80"/>
      <c r="AG289" s="80"/>
      <c r="AH289" s="93">
        <f>MAX(AA289:AG289)</f>
        <v>0</v>
      </c>
      <c r="AI289" s="89">
        <f>AH289*AI$5</f>
        <v>0</v>
      </c>
      <c r="AK289" s="2"/>
      <c r="AM289" s="2"/>
      <c r="AT289" s="96"/>
    </row>
    <row r="290" spans="1:46" s="94" customFormat="1" ht="15.75" customHeight="1" hidden="1">
      <c r="A290" s="74">
        <f>A289+1</f>
        <v>284</v>
      </c>
      <c r="B290" s="97" t="s">
        <v>346</v>
      </c>
      <c r="C290" s="42" t="s">
        <v>70</v>
      </c>
      <c r="D290" s="76" t="s">
        <v>43</v>
      </c>
      <c r="E290" s="76" t="s">
        <v>44</v>
      </c>
      <c r="F290" s="77">
        <f>IF(G290&lt;1942,"L",IF(G290&lt;1947,"SM",IF(G290&lt;1957,"M",IF(G290&gt;2002,"J",""))))</f>
      </c>
      <c r="G290" s="76">
        <v>1960</v>
      </c>
      <c r="H290" s="78">
        <f>IF(V290&lt;&gt;"",H$5-V290+1,"")</f>
      </c>
      <c r="I290" s="78"/>
      <c r="J290" s="79">
        <f>IF(W290&lt;&gt;"",(J$5-W290+1)*1.5,"")</f>
      </c>
      <c r="K290" s="87"/>
      <c r="L290" s="81">
        <f>Y290</f>
        <v>0</v>
      </c>
      <c r="M290" s="82">
        <f>Z290</f>
        <v>0</v>
      </c>
      <c r="N290" s="83">
        <f>AH290</f>
        <v>0</v>
      </c>
      <c r="O290" s="83">
        <f>AI290</f>
        <v>0</v>
      </c>
      <c r="P290" s="82">
        <f>SUM(H290:J290)</f>
        <v>0</v>
      </c>
      <c r="Q290" s="84">
        <f>SUM(H290:K290)+MAX(M290,O290)</f>
        <v>0</v>
      </c>
      <c r="R290" s="85">
        <f>Q290+MAX(T290,U290)</f>
        <v>0</v>
      </c>
      <c r="S290" s="84">
        <f>SUM($H290:$K290)+MAX(M290,O290)</f>
        <v>0</v>
      </c>
      <c r="T290" s="86">
        <f>IF(L290&gt;0,3,0)</f>
        <v>0</v>
      </c>
      <c r="U290" s="86">
        <f>IF(P290&gt;0,3,0)</f>
        <v>0</v>
      </c>
      <c r="V290" s="87"/>
      <c r="W290" s="87"/>
      <c r="X290" s="88">
        <v>0</v>
      </c>
      <c r="Y290" s="80"/>
      <c r="Z290" s="89"/>
      <c r="AA290" s="98"/>
      <c r="AB290" s="87"/>
      <c r="AC290" s="98"/>
      <c r="AD290" s="99"/>
      <c r="AE290" s="98"/>
      <c r="AF290" s="98"/>
      <c r="AG290" s="98"/>
      <c r="AH290" s="93">
        <f>MAX(AA290:AG290)</f>
        <v>0</v>
      </c>
      <c r="AI290" s="89">
        <f>AH290*AI$5</f>
        <v>0</v>
      </c>
      <c r="AK290" s="2"/>
      <c r="AM290" s="2"/>
      <c r="AT290" s="95"/>
    </row>
    <row r="291" spans="1:43" s="94" customFormat="1" ht="15.75" customHeight="1" hidden="1">
      <c r="A291" s="74">
        <f>A290+1</f>
        <v>285</v>
      </c>
      <c r="B291" s="106" t="s">
        <v>347</v>
      </c>
      <c r="C291" s="42" t="s">
        <v>168</v>
      </c>
      <c r="D291" s="42" t="s">
        <v>208</v>
      </c>
      <c r="E291" s="41" t="s">
        <v>66</v>
      </c>
      <c r="F291" s="77" t="str">
        <f>IF(G291&lt;1942,"L",IF(G291&lt;1947,"SM",IF(G291&lt;1957,"M",IF(G291&gt;2002,"J",""))))</f>
        <v>L</v>
      </c>
      <c r="G291" s="41"/>
      <c r="H291" s="78">
        <f>IF(V291&lt;&gt;"",H$5-V291+1,"")</f>
      </c>
      <c r="I291" s="78"/>
      <c r="J291" s="79">
        <f>IF(W291&lt;&gt;"",(J$5-W291+1)*1.5,"")</f>
      </c>
      <c r="K291" s="80"/>
      <c r="L291" s="81">
        <f>Y291</f>
        <v>0</v>
      </c>
      <c r="M291" s="82">
        <f>Z291</f>
        <v>0</v>
      </c>
      <c r="N291" s="83">
        <f>AH291</f>
        <v>0</v>
      </c>
      <c r="O291" s="83">
        <f>AI291</f>
        <v>0</v>
      </c>
      <c r="P291" s="82">
        <f>SUM(H291:J291)</f>
        <v>0</v>
      </c>
      <c r="Q291" s="84">
        <f>SUM(H291:K291)+MAX(M291,O291)</f>
        <v>0</v>
      </c>
      <c r="R291" s="85">
        <f>Q291+MAX(T291,U291)</f>
        <v>0</v>
      </c>
      <c r="S291" s="84">
        <f>SUM($H291:$K291)+MAX(M291,O291)</f>
        <v>0</v>
      </c>
      <c r="T291" s="86">
        <f>IF(L291&gt;0,3,0)</f>
        <v>0</v>
      </c>
      <c r="U291" s="86">
        <f>IF(P291&gt;0,3,0)</f>
        <v>0</v>
      </c>
      <c r="V291" s="87"/>
      <c r="W291" s="87"/>
      <c r="X291" s="88">
        <v>0</v>
      </c>
      <c r="Y291" s="80">
        <f>IF(X291&gt;0,X$5-X291+1,0)</f>
        <v>0</v>
      </c>
      <c r="Z291" s="89">
        <f>Y291*Z$5</f>
        <v>0</v>
      </c>
      <c r="AA291" s="80"/>
      <c r="AB291" s="87"/>
      <c r="AC291" s="80"/>
      <c r="AD291" s="99"/>
      <c r="AE291" s="80"/>
      <c r="AF291" s="80"/>
      <c r="AG291" s="80"/>
      <c r="AH291" s="93">
        <f>MAX(AA291:AG291)</f>
        <v>0</v>
      </c>
      <c r="AI291" s="89">
        <f>AH291*AI$5</f>
        <v>0</v>
      </c>
      <c r="AK291" s="96"/>
      <c r="AL291" s="2"/>
      <c r="AM291" s="2"/>
      <c r="AQ291" s="2"/>
    </row>
    <row r="292" spans="1:46" s="94" customFormat="1" ht="15.75" customHeight="1" hidden="1">
      <c r="A292" s="74">
        <f>A291+1</f>
        <v>286</v>
      </c>
      <c r="B292" s="113" t="s">
        <v>348</v>
      </c>
      <c r="C292" s="42" t="s">
        <v>70</v>
      </c>
      <c r="D292" s="41" t="s">
        <v>208</v>
      </c>
      <c r="E292" s="76" t="s">
        <v>44</v>
      </c>
      <c r="F292" s="77" t="str">
        <f>IF(G292&lt;1942,"L",IF(G292&lt;1947,"SM",IF(G292&lt;1957,"M",IF(G292&gt;2002,"J",""))))</f>
        <v>L</v>
      </c>
      <c r="G292" s="76"/>
      <c r="H292" s="78">
        <f>IF(V292&lt;&gt;"",H$5-V292+1,"")</f>
      </c>
      <c r="I292" s="78"/>
      <c r="J292" s="79">
        <f>IF(W292&lt;&gt;"",(J$5-W292+1)*1.5,"")</f>
      </c>
      <c r="K292" s="87"/>
      <c r="L292" s="81">
        <f>Y292</f>
        <v>0</v>
      </c>
      <c r="M292" s="82">
        <f>Z292</f>
        <v>0</v>
      </c>
      <c r="N292" s="83">
        <f>AH292</f>
        <v>0</v>
      </c>
      <c r="O292" s="83">
        <f>AI292</f>
        <v>0</v>
      </c>
      <c r="P292" s="82">
        <f>SUM(H292:J292)</f>
        <v>0</v>
      </c>
      <c r="Q292" s="84">
        <f>SUM(H292:K292)+MAX(M292,O292)</f>
        <v>0</v>
      </c>
      <c r="R292" s="85">
        <f>Q292+MAX(T292,U292)</f>
        <v>0</v>
      </c>
      <c r="S292" s="84">
        <f>SUM($H292:$K292)+MAX(M292,O292)</f>
        <v>0</v>
      </c>
      <c r="T292" s="86">
        <f>IF(L292&gt;0,3,0)</f>
        <v>0</v>
      </c>
      <c r="U292" s="86">
        <f>IF(P292&gt;0,3,0)</f>
        <v>0</v>
      </c>
      <c r="V292" s="87"/>
      <c r="W292" s="87"/>
      <c r="X292" s="88">
        <v>0</v>
      </c>
      <c r="Y292" s="80">
        <f>IF(X292&gt;0,X$5-X292+1,0)</f>
        <v>0</v>
      </c>
      <c r="Z292" s="89">
        <f>Y292*Z$5</f>
        <v>0</v>
      </c>
      <c r="AA292" s="98"/>
      <c r="AB292" s="87"/>
      <c r="AC292" s="98"/>
      <c r="AD292" s="99"/>
      <c r="AE292" s="98"/>
      <c r="AF292" s="98"/>
      <c r="AG292" s="98"/>
      <c r="AH292" s="93">
        <f>MAX(AA292:AG292)</f>
        <v>0</v>
      </c>
      <c r="AI292" s="89">
        <f>AH292*AI$5</f>
        <v>0</v>
      </c>
      <c r="AM292" s="2"/>
      <c r="AN292" s="96"/>
      <c r="AO292" s="96"/>
      <c r="AT292" s="2"/>
    </row>
    <row r="293" spans="1:49" s="94" customFormat="1" ht="15.75" customHeight="1" hidden="1">
      <c r="A293" s="74">
        <f>A292+1</f>
        <v>287</v>
      </c>
      <c r="B293" s="97" t="s">
        <v>349</v>
      </c>
      <c r="C293" s="42" t="s">
        <v>70</v>
      </c>
      <c r="D293" s="76" t="s">
        <v>43</v>
      </c>
      <c r="E293" s="76" t="s">
        <v>44</v>
      </c>
      <c r="F293" s="77" t="str">
        <f>IF(G293&lt;1942,"L",IF(G293&lt;1947,"SM",IF(G293&lt;1957,"M",IF(G293&gt;2002,"J",""))))</f>
        <v>SM</v>
      </c>
      <c r="G293" s="76">
        <v>1945</v>
      </c>
      <c r="H293" s="78">
        <f>IF(V293&lt;&gt;"",H$5-V293+1,"")</f>
      </c>
      <c r="I293" s="78"/>
      <c r="J293" s="79">
        <f>IF(W293&lt;&gt;"",(J$5-W293+1)*1.5,"")</f>
      </c>
      <c r="K293" s="87"/>
      <c r="L293" s="81">
        <f>Y293</f>
        <v>0</v>
      </c>
      <c r="M293" s="82">
        <f>Z293</f>
        <v>0</v>
      </c>
      <c r="N293" s="83">
        <f>AH293</f>
        <v>0</v>
      </c>
      <c r="O293" s="83">
        <f>AI293</f>
        <v>0</v>
      </c>
      <c r="P293" s="82">
        <f>SUM(H293:J293)</f>
        <v>0</v>
      </c>
      <c r="Q293" s="84">
        <f>SUM(H293:K293)+MAX(M293,O293)</f>
        <v>0</v>
      </c>
      <c r="R293" s="85">
        <f>Q293+MAX(T293,U293)</f>
        <v>0</v>
      </c>
      <c r="S293" s="84">
        <f>SUM($H293:$K293)+MAX(M293,O293)</f>
        <v>0</v>
      </c>
      <c r="T293" s="86">
        <f>IF(L293&gt;0,3,0)</f>
        <v>0</v>
      </c>
      <c r="U293" s="86">
        <f>IF(P293&gt;0,3,0)</f>
        <v>0</v>
      </c>
      <c r="V293" s="87"/>
      <c r="W293" s="87"/>
      <c r="X293" s="88">
        <v>0</v>
      </c>
      <c r="Y293" s="80"/>
      <c r="Z293" s="80"/>
      <c r="AA293" s="80"/>
      <c r="AB293" s="87"/>
      <c r="AC293" s="80"/>
      <c r="AD293" s="80"/>
      <c r="AE293" s="80"/>
      <c r="AF293" s="80"/>
      <c r="AG293" s="80"/>
      <c r="AH293" s="93">
        <f>MAX(AA293:AG293)</f>
        <v>0</v>
      </c>
      <c r="AI293" s="89">
        <f>AH293*AI$5</f>
        <v>0</v>
      </c>
      <c r="AK293" s="96"/>
      <c r="AL293" s="2"/>
      <c r="AM293" s="96"/>
      <c r="AT293" s="96"/>
      <c r="AU293" s="2"/>
      <c r="AV293" s="2"/>
      <c r="AW293" s="2"/>
    </row>
    <row r="294" spans="1:49" s="94" customFormat="1" ht="15.75" customHeight="1" hidden="1">
      <c r="A294" s="74">
        <f>A293+1</f>
        <v>288</v>
      </c>
      <c r="B294" s="97" t="s">
        <v>350</v>
      </c>
      <c r="C294" s="42" t="s">
        <v>46</v>
      </c>
      <c r="D294" s="76" t="s">
        <v>43</v>
      </c>
      <c r="E294" s="76" t="s">
        <v>44</v>
      </c>
      <c r="F294" s="77">
        <f>IF(G294&lt;1942,"L",IF(G294&lt;1947,"SM",IF(G294&lt;1957,"M",IF(G294&gt;2002,"J",""))))</f>
      </c>
      <c r="G294" s="76">
        <v>1993</v>
      </c>
      <c r="H294" s="78">
        <f>IF(V294&lt;&gt;"",H$5-V294+1,"")</f>
      </c>
      <c r="I294" s="78"/>
      <c r="J294" s="79">
        <f>IF(W294&lt;&gt;"",(J$5-W294+1)*1.5,"")</f>
      </c>
      <c r="K294" s="87"/>
      <c r="L294" s="81">
        <f>Y294</f>
        <v>0</v>
      </c>
      <c r="M294" s="82">
        <f>Z294</f>
        <v>0</v>
      </c>
      <c r="N294" s="83">
        <f>AH294</f>
        <v>0</v>
      </c>
      <c r="O294" s="83">
        <f>AI294</f>
        <v>0</v>
      </c>
      <c r="P294" s="82">
        <f>SUM(H294:J294)</f>
        <v>0</v>
      </c>
      <c r="Q294" s="84">
        <f>SUM(H294:K294)+MAX(M294,O294)</f>
        <v>0</v>
      </c>
      <c r="R294" s="85">
        <f>Q294+MAX(T294,U294)</f>
        <v>0</v>
      </c>
      <c r="S294" s="84">
        <f>SUM($H294:$K294)+MAX(M294,O294)</f>
        <v>0</v>
      </c>
      <c r="T294" s="86">
        <f>IF(L294&gt;0,3,0)</f>
        <v>0</v>
      </c>
      <c r="U294" s="86">
        <f>IF(P294&gt;0,3,0)</f>
        <v>0</v>
      </c>
      <c r="V294" s="87"/>
      <c r="W294" s="87"/>
      <c r="X294" s="88">
        <v>0</v>
      </c>
      <c r="Y294" s="80"/>
      <c r="Z294" s="89"/>
      <c r="AA294" s="80"/>
      <c r="AB294" s="87"/>
      <c r="AC294" s="80"/>
      <c r="AD294" s="99"/>
      <c r="AE294" s="80"/>
      <c r="AF294" s="80"/>
      <c r="AG294" s="80"/>
      <c r="AH294" s="93">
        <f>MAX(AA294:AG294)</f>
        <v>0</v>
      </c>
      <c r="AI294" s="89">
        <f>AH294*AI$5</f>
        <v>0</v>
      </c>
      <c r="AU294" s="2"/>
      <c r="AV294" s="2"/>
      <c r="AW294" s="2"/>
    </row>
    <row r="295" spans="1:49" s="94" customFormat="1" ht="15.75" customHeight="1" hidden="1">
      <c r="A295" s="74">
        <f>A294+1</f>
        <v>289</v>
      </c>
      <c r="B295" s="97" t="s">
        <v>351</v>
      </c>
      <c r="C295" s="42" t="s">
        <v>46</v>
      </c>
      <c r="D295" s="76" t="s">
        <v>43</v>
      </c>
      <c r="E295" s="76" t="s">
        <v>44</v>
      </c>
      <c r="F295" s="77">
        <f>IF(G295&lt;1942,"L",IF(G295&lt;1947,"SM",IF(G295&lt;1957,"M",IF(G295&gt;2002,"J",""))))</f>
      </c>
      <c r="G295" s="76">
        <v>1962</v>
      </c>
      <c r="H295" s="78">
        <f>IF(V295&lt;&gt;"",H$5-V295+1,"")</f>
      </c>
      <c r="I295" s="78"/>
      <c r="J295" s="79">
        <f>IF(W295&lt;&gt;"",(J$5-W295+1)*1.5,"")</f>
      </c>
      <c r="K295" s="87"/>
      <c r="L295" s="81">
        <f>Y295</f>
        <v>0</v>
      </c>
      <c r="M295" s="82">
        <f>Z295</f>
        <v>0</v>
      </c>
      <c r="N295" s="83">
        <f>AH295</f>
        <v>0</v>
      </c>
      <c r="O295" s="83">
        <f>AI295</f>
        <v>0</v>
      </c>
      <c r="P295" s="82">
        <f>SUM(H295:J295)</f>
        <v>0</v>
      </c>
      <c r="Q295" s="84">
        <f>SUM(H295:K295)+MAX(M295,O295)</f>
        <v>0</v>
      </c>
      <c r="R295" s="85">
        <f>Q295+MAX(T295,U295)</f>
        <v>0</v>
      </c>
      <c r="S295" s="84">
        <f>SUM($H295:$K295)+MAX(M295,O295)</f>
        <v>0</v>
      </c>
      <c r="T295" s="86">
        <f>IF(L295&gt;0,3,0)</f>
        <v>0</v>
      </c>
      <c r="U295" s="86">
        <f>IF(P295&gt;0,3,0)</f>
        <v>0</v>
      </c>
      <c r="V295" s="87"/>
      <c r="W295" s="87"/>
      <c r="X295" s="88">
        <v>0</v>
      </c>
      <c r="Y295" s="80"/>
      <c r="Z295" s="89"/>
      <c r="AA295" s="80"/>
      <c r="AB295" s="100"/>
      <c r="AC295" s="80"/>
      <c r="AD295" s="80"/>
      <c r="AE295" s="80"/>
      <c r="AF295" s="80"/>
      <c r="AG295" s="80"/>
      <c r="AH295" s="93">
        <f>MAX(AA295:AG295)</f>
        <v>0</v>
      </c>
      <c r="AI295" s="89">
        <f>AH295*AI$5</f>
        <v>0</v>
      </c>
      <c r="AU295" s="2"/>
      <c r="AV295" s="2"/>
      <c r="AW295" s="2"/>
    </row>
    <row r="296" spans="1:43" s="94" customFormat="1" ht="15.75" customHeight="1" hidden="1">
      <c r="A296" s="74">
        <f>A295+1</f>
        <v>290</v>
      </c>
      <c r="B296" s="75" t="s">
        <v>352</v>
      </c>
      <c r="C296" s="42" t="s">
        <v>46</v>
      </c>
      <c r="D296" s="76" t="s">
        <v>43</v>
      </c>
      <c r="E296" s="103" t="s">
        <v>44</v>
      </c>
      <c r="F296" s="77">
        <f>IF(G296&lt;1942,"L",IF(G296&lt;1947,"SM",IF(G296&lt;1957,"M",IF(G296&gt;2002,"J",""))))</f>
      </c>
      <c r="G296" s="103">
        <v>1963</v>
      </c>
      <c r="H296" s="78">
        <f>IF(V296&lt;&gt;"",H$5-V296+1,"")</f>
      </c>
      <c r="I296" s="78"/>
      <c r="J296" s="79">
        <f>IF(W296&lt;&gt;"",(J$5-W296+1)*1.5,"")</f>
      </c>
      <c r="K296" s="104"/>
      <c r="L296" s="81">
        <f>Y296</f>
        <v>0</v>
      </c>
      <c r="M296" s="82">
        <f>Z296</f>
        <v>0</v>
      </c>
      <c r="N296" s="83">
        <f>AH296</f>
        <v>0</v>
      </c>
      <c r="O296" s="83">
        <f>AI296</f>
        <v>0</v>
      </c>
      <c r="P296" s="82">
        <f>SUM(H296:J296)</f>
        <v>0</v>
      </c>
      <c r="Q296" s="84">
        <f>SUM(H296:K296)+MAX(M296,O296)</f>
        <v>0</v>
      </c>
      <c r="R296" s="85">
        <f>Q296+MAX(T296,U296)</f>
        <v>0</v>
      </c>
      <c r="S296" s="84">
        <f>SUM($H296:$K296)+MAX(M296,O296)</f>
        <v>0</v>
      </c>
      <c r="T296" s="86">
        <f>IF(L296&gt;0,3,0)</f>
        <v>0</v>
      </c>
      <c r="U296" s="86">
        <f>IF(P296&gt;0,3,0)</f>
        <v>0</v>
      </c>
      <c r="V296" s="87"/>
      <c r="W296" s="104"/>
      <c r="X296" s="88">
        <v>0</v>
      </c>
      <c r="Y296" s="90"/>
      <c r="Z296" s="90"/>
      <c r="AA296" s="110"/>
      <c r="AB296" s="104"/>
      <c r="AC296" s="110"/>
      <c r="AD296" s="99"/>
      <c r="AE296" s="110"/>
      <c r="AF296" s="80"/>
      <c r="AG296" s="80"/>
      <c r="AH296" s="93">
        <f>MAX(AA296:AG296)</f>
        <v>0</v>
      </c>
      <c r="AI296" s="89">
        <f>AH296*AI$5</f>
        <v>0</v>
      </c>
      <c r="AK296" s="96"/>
      <c r="AP296" s="2"/>
      <c r="AQ296" s="96"/>
    </row>
    <row r="297" spans="1:41" s="94" customFormat="1" ht="15.75" customHeight="1" hidden="1">
      <c r="A297" s="74">
        <f>A296+1</f>
        <v>291</v>
      </c>
      <c r="B297" s="75" t="s">
        <v>353</v>
      </c>
      <c r="C297" s="42" t="s">
        <v>80</v>
      </c>
      <c r="D297" s="76" t="s">
        <v>43</v>
      </c>
      <c r="E297" s="76" t="s">
        <v>44</v>
      </c>
      <c r="F297" s="77" t="str">
        <f>IF(G297&lt;1942,"L",IF(G297&lt;1947,"SM",IF(G297&lt;1957,"M",IF(G297&gt;2002,"J",""))))</f>
        <v>SM</v>
      </c>
      <c r="G297" s="76">
        <v>1946</v>
      </c>
      <c r="H297" s="78">
        <f>IF(V297&lt;&gt;"",H$5-V297+1,"")</f>
      </c>
      <c r="I297" s="78"/>
      <c r="J297" s="79">
        <f>IF(W297&lt;&gt;"",(J$5-W297+1)*1.5,"")</f>
      </c>
      <c r="K297" s="80"/>
      <c r="L297" s="81">
        <f>Y297</f>
        <v>0</v>
      </c>
      <c r="M297" s="82">
        <f>Z297</f>
        <v>0</v>
      </c>
      <c r="N297" s="83">
        <f>AH297</f>
        <v>0</v>
      </c>
      <c r="O297" s="83">
        <f>AI297</f>
        <v>0</v>
      </c>
      <c r="P297" s="82">
        <f>SUM(H297:J297)</f>
        <v>0</v>
      </c>
      <c r="Q297" s="84">
        <f>SUM(H297:K297)+MAX(M297,O297)</f>
        <v>0</v>
      </c>
      <c r="R297" s="85">
        <f>Q297+MAX(T297,U297)</f>
        <v>0</v>
      </c>
      <c r="S297" s="84">
        <f>SUM($H297:$K297)+MAX(M297,O297)</f>
        <v>0</v>
      </c>
      <c r="T297" s="86">
        <f>IF(L297&gt;0,3,0)</f>
        <v>0</v>
      </c>
      <c r="U297" s="86">
        <f>IF(P297&gt;0,3,0)</f>
        <v>0</v>
      </c>
      <c r="V297" s="87"/>
      <c r="W297" s="87"/>
      <c r="X297" s="88">
        <v>0</v>
      </c>
      <c r="Y297" s="80"/>
      <c r="Z297" s="80"/>
      <c r="AA297" s="80"/>
      <c r="AB297" s="80"/>
      <c r="AC297" s="80"/>
      <c r="AD297" s="99"/>
      <c r="AE297" s="80"/>
      <c r="AF297" s="80"/>
      <c r="AG297" s="80"/>
      <c r="AH297" s="93">
        <f>MAX(AA297:AG297)</f>
        <v>0</v>
      </c>
      <c r="AI297" s="89">
        <f>AH297*AI$5</f>
        <v>0</v>
      </c>
      <c r="AM297" s="2"/>
      <c r="AN297" s="2"/>
      <c r="AO297" s="2"/>
    </row>
    <row r="298" spans="1:49" s="94" customFormat="1" ht="15.75" customHeight="1" hidden="1">
      <c r="A298" s="74">
        <f>A297+1</f>
        <v>292</v>
      </c>
      <c r="B298" s="97" t="s">
        <v>354</v>
      </c>
      <c r="C298" s="42" t="s">
        <v>277</v>
      </c>
      <c r="D298" s="76" t="s">
        <v>43</v>
      </c>
      <c r="E298" s="76" t="s">
        <v>44</v>
      </c>
      <c r="F298" s="77" t="str">
        <f>IF(G298&lt;1942,"L",IF(G298&lt;1947,"SM",IF(G298&lt;1957,"M",IF(G298&gt;2002,"J",""))))</f>
        <v>M</v>
      </c>
      <c r="G298" s="76">
        <v>1956</v>
      </c>
      <c r="H298" s="78">
        <f>IF(V298&lt;&gt;"",H$5-V298+1,"")</f>
      </c>
      <c r="I298" s="78"/>
      <c r="J298" s="79">
        <f>IF(W298&lt;&gt;"",(J$5-W298+1)*1.5,"")</f>
      </c>
      <c r="K298" s="87"/>
      <c r="L298" s="81">
        <f>Y298</f>
        <v>0</v>
      </c>
      <c r="M298" s="82">
        <f>Z298</f>
        <v>0</v>
      </c>
      <c r="N298" s="83">
        <f>AH298</f>
        <v>0</v>
      </c>
      <c r="O298" s="83">
        <f>AI298</f>
        <v>0</v>
      </c>
      <c r="P298" s="82">
        <f>SUM(H298:J298)</f>
        <v>0</v>
      </c>
      <c r="Q298" s="84">
        <f>SUM(H298:K298)+MAX(M298,O298)</f>
        <v>0</v>
      </c>
      <c r="R298" s="85">
        <f>Q298+MAX(T298,U298)</f>
        <v>0</v>
      </c>
      <c r="S298" s="84">
        <f>SUM($H298:$K298)+MAX(M298,O298)</f>
        <v>0</v>
      </c>
      <c r="T298" s="86">
        <f>IF(L298&gt;0,3,0)</f>
        <v>0</v>
      </c>
      <c r="U298" s="86">
        <f>IF(P298&gt;0,3,0)</f>
        <v>0</v>
      </c>
      <c r="V298" s="87"/>
      <c r="W298" s="87"/>
      <c r="X298" s="88">
        <v>0</v>
      </c>
      <c r="Y298" s="80"/>
      <c r="Z298" s="80"/>
      <c r="AA298" s="80"/>
      <c r="AB298" s="87"/>
      <c r="AC298" s="80"/>
      <c r="AD298" s="99"/>
      <c r="AE298" s="80"/>
      <c r="AF298" s="80"/>
      <c r="AG298" s="80"/>
      <c r="AH298" s="93">
        <f>MAX(AA298:AG298)</f>
        <v>0</v>
      </c>
      <c r="AI298" s="89">
        <f>AH298*AI$5</f>
        <v>0</v>
      </c>
      <c r="AL298" s="2"/>
      <c r="AN298" s="2"/>
      <c r="AO298" s="2"/>
      <c r="AQ298" s="96"/>
      <c r="AT298" s="96"/>
      <c r="AU298" s="2"/>
      <c r="AV298" s="2"/>
      <c r="AW298" s="2"/>
    </row>
    <row r="299" spans="1:49" s="94" customFormat="1" ht="15.75" customHeight="1" hidden="1">
      <c r="A299" s="74">
        <f>A298+1</f>
        <v>293</v>
      </c>
      <c r="B299" s="97" t="s">
        <v>355</v>
      </c>
      <c r="C299" s="42" t="s">
        <v>70</v>
      </c>
      <c r="D299" s="76" t="s">
        <v>43</v>
      </c>
      <c r="E299" s="76" t="s">
        <v>44</v>
      </c>
      <c r="F299" s="77">
        <f>IF(G299&lt;1942,"L",IF(G299&lt;1947,"SM",IF(G299&lt;1957,"M",IF(G299&gt;2002,"J",""))))</f>
      </c>
      <c r="G299" s="76">
        <v>1963</v>
      </c>
      <c r="H299" s="78">
        <f>IF(V299&lt;&gt;"",H$5-V299+1,"")</f>
      </c>
      <c r="I299" s="78"/>
      <c r="J299" s="79">
        <f>IF(W299&lt;&gt;"",(J$5-W299+1)*1.5,"")</f>
      </c>
      <c r="K299" s="87"/>
      <c r="L299" s="81">
        <f>Y299</f>
        <v>0</v>
      </c>
      <c r="M299" s="82">
        <f>Z299</f>
        <v>0</v>
      </c>
      <c r="N299" s="83">
        <f>AH299</f>
        <v>0</v>
      </c>
      <c r="O299" s="83">
        <f>AI299</f>
        <v>0</v>
      </c>
      <c r="P299" s="82">
        <f>SUM(H299:J299)</f>
        <v>0</v>
      </c>
      <c r="Q299" s="84">
        <f>SUM(H299:K299)+MAX(M299,O299)</f>
        <v>0</v>
      </c>
      <c r="R299" s="85">
        <f>Q299+MAX(T299,U299)</f>
        <v>0</v>
      </c>
      <c r="S299" s="84">
        <f>SUM($H299:$K299)+MAX(M299,O299)</f>
        <v>0</v>
      </c>
      <c r="T299" s="86">
        <f>IF(L299&gt;0,3,0)</f>
        <v>0</v>
      </c>
      <c r="U299" s="86">
        <f>IF(P299&gt;0,3,0)</f>
        <v>0</v>
      </c>
      <c r="V299" s="87"/>
      <c r="W299" s="87"/>
      <c r="X299" s="88">
        <v>0</v>
      </c>
      <c r="Y299" s="80"/>
      <c r="Z299" s="80"/>
      <c r="AA299" s="80"/>
      <c r="AB299" s="87"/>
      <c r="AC299" s="80"/>
      <c r="AD299" s="99"/>
      <c r="AE299" s="80"/>
      <c r="AF299" s="80"/>
      <c r="AG299" s="80"/>
      <c r="AH299" s="93">
        <f>MAX(AA299:AG299)</f>
        <v>0</v>
      </c>
      <c r="AI299" s="89">
        <f>AH299*AI$5</f>
        <v>0</v>
      </c>
      <c r="AJ299" s="2"/>
      <c r="AK299" s="96"/>
      <c r="AQ299" s="96"/>
      <c r="AU299" s="2"/>
      <c r="AV299" s="2"/>
      <c r="AW299" s="2"/>
    </row>
    <row r="300" spans="1:38" s="94" customFormat="1" ht="15.75" customHeight="1" hidden="1">
      <c r="A300" s="74">
        <f>A299+1</f>
        <v>294</v>
      </c>
      <c r="B300" s="97" t="s">
        <v>356</v>
      </c>
      <c r="C300" s="42" t="s">
        <v>80</v>
      </c>
      <c r="D300" s="76" t="s">
        <v>43</v>
      </c>
      <c r="E300" s="76" t="s">
        <v>44</v>
      </c>
      <c r="F300" s="77">
        <f>IF(G300&lt;1942,"L",IF(G300&lt;1947,"SM",IF(G300&lt;1957,"M",IF(G300&gt;2002,"J",""))))</f>
      </c>
      <c r="G300" s="76">
        <v>1971</v>
      </c>
      <c r="H300" s="78">
        <f>IF(V300&lt;&gt;"",H$5-V300+1,"")</f>
      </c>
      <c r="I300" s="78"/>
      <c r="J300" s="79">
        <f>IF(W300&lt;&gt;"",(J$5-W300+1)*1.5,"")</f>
      </c>
      <c r="K300" s="87"/>
      <c r="L300" s="81">
        <f>Y300</f>
        <v>0</v>
      </c>
      <c r="M300" s="82">
        <f>Z300</f>
        <v>0</v>
      </c>
      <c r="N300" s="83">
        <f>AH300</f>
        <v>0</v>
      </c>
      <c r="O300" s="83">
        <f>AI300</f>
        <v>0</v>
      </c>
      <c r="P300" s="82">
        <f>SUM(H300:J300)</f>
        <v>0</v>
      </c>
      <c r="Q300" s="84">
        <f>SUM(H300:K300)+MAX(M300,O300)</f>
        <v>0</v>
      </c>
      <c r="R300" s="85">
        <f>Q300+MAX(T300,U300)</f>
        <v>0</v>
      </c>
      <c r="S300" s="84">
        <f>SUM($H300:$K300)+MAX(M300,O300)</f>
        <v>0</v>
      </c>
      <c r="T300" s="86">
        <f>IF(L300&gt;0,3,0)</f>
        <v>0</v>
      </c>
      <c r="U300" s="86">
        <f>IF(P300&gt;0,3,0)</f>
        <v>0</v>
      </c>
      <c r="V300" s="87"/>
      <c r="W300" s="87"/>
      <c r="X300" s="88">
        <v>0</v>
      </c>
      <c r="Y300" s="80"/>
      <c r="Z300" s="89"/>
      <c r="AA300" s="80"/>
      <c r="AB300" s="87"/>
      <c r="AC300" s="80"/>
      <c r="AD300" s="99"/>
      <c r="AE300" s="80"/>
      <c r="AF300" s="80"/>
      <c r="AG300" s="80"/>
      <c r="AH300" s="93">
        <f>MAX(AA300:AG300)</f>
        <v>0</v>
      </c>
      <c r="AI300" s="89">
        <f>AH300*AI$5</f>
        <v>0</v>
      </c>
      <c r="AL300" s="2"/>
    </row>
    <row r="301" spans="1:49" s="94" customFormat="1" ht="15.75" customHeight="1" hidden="1">
      <c r="A301" s="74">
        <f>A300+1</f>
        <v>295</v>
      </c>
      <c r="B301" s="97" t="s">
        <v>357</v>
      </c>
      <c r="C301" s="42" t="s">
        <v>70</v>
      </c>
      <c r="D301" s="76" t="s">
        <v>43</v>
      </c>
      <c r="E301" s="76" t="s">
        <v>44</v>
      </c>
      <c r="F301" s="77">
        <f>IF(G301&lt;1942,"L",IF(G301&lt;1947,"SM",IF(G301&lt;1957,"M",IF(G301&gt;2002,"J",""))))</f>
      </c>
      <c r="G301" s="76">
        <v>1982</v>
      </c>
      <c r="H301" s="78">
        <f>IF(V301&lt;&gt;"",H$5-V301+1,"")</f>
      </c>
      <c r="I301" s="78"/>
      <c r="J301" s="87">
        <f>IF(W301&lt;&gt;"",(J$5-W301+1)*1.5,"")</f>
      </c>
      <c r="K301" s="87"/>
      <c r="L301" s="81">
        <f>Y301</f>
        <v>0</v>
      </c>
      <c r="M301" s="82">
        <f>Z301</f>
        <v>0</v>
      </c>
      <c r="N301" s="83">
        <f>AH301</f>
        <v>0</v>
      </c>
      <c r="O301" s="83">
        <f>AI301</f>
        <v>0</v>
      </c>
      <c r="P301" s="82">
        <f>SUM(H301:J301)</f>
        <v>0</v>
      </c>
      <c r="Q301" s="84">
        <f>SUM(H301:K301)+MAX(M301,O301)</f>
        <v>0</v>
      </c>
      <c r="R301" s="85">
        <f>Q301+MAX(T301,U301)</f>
        <v>0</v>
      </c>
      <c r="S301" s="84">
        <f>SUM($H301:$K301)+MAX(M301,O301)</f>
        <v>0</v>
      </c>
      <c r="T301" s="130">
        <f>IF(L301&gt;0,3,0)</f>
        <v>0</v>
      </c>
      <c r="U301" s="130">
        <f>IF(P301&gt;0,3,0)</f>
        <v>0</v>
      </c>
      <c r="V301" s="87"/>
      <c r="W301" s="87"/>
      <c r="X301" s="88">
        <v>0</v>
      </c>
      <c r="Y301" s="80"/>
      <c r="Z301" s="80"/>
      <c r="AA301" s="80"/>
      <c r="AB301" s="87"/>
      <c r="AC301" s="80"/>
      <c r="AD301" s="99"/>
      <c r="AE301" s="80"/>
      <c r="AF301" s="80"/>
      <c r="AG301" s="80"/>
      <c r="AH301" s="93">
        <f>MAX(AA301:AG301)</f>
        <v>0</v>
      </c>
      <c r="AI301" s="89">
        <f>AH301*AI$5</f>
        <v>0</v>
      </c>
      <c r="AL301" s="2"/>
      <c r="AQ301" s="96"/>
      <c r="AU301" s="2"/>
      <c r="AV301" s="2"/>
      <c r="AW301" s="2"/>
    </row>
    <row r="302" spans="1:43" s="94" customFormat="1" ht="15.75" customHeight="1" hidden="1">
      <c r="A302" s="74">
        <f>A301+1</f>
        <v>296</v>
      </c>
      <c r="B302" s="75" t="s">
        <v>358</v>
      </c>
      <c r="C302" s="42" t="s">
        <v>42</v>
      </c>
      <c r="D302" s="76" t="s">
        <v>43</v>
      </c>
      <c r="E302" s="76" t="s">
        <v>44</v>
      </c>
      <c r="F302" s="77">
        <f>IF(G302&lt;1942,"L",IF(G302&lt;1947,"SM",IF(G302&lt;1957,"M",IF(G302&gt;2002,"J",""))))</f>
      </c>
      <c r="G302" s="76">
        <v>1968</v>
      </c>
      <c r="H302" s="78">
        <f>IF(V302&lt;&gt;"",H$5-V302+1,"")</f>
      </c>
      <c r="I302" s="78"/>
      <c r="J302" s="79">
        <f>IF(W302&lt;&gt;"",(J$5-W302+1)*1.5,"")</f>
      </c>
      <c r="K302" s="80"/>
      <c r="L302" s="81">
        <f>Y302</f>
        <v>0</v>
      </c>
      <c r="M302" s="82">
        <f>Z302</f>
        <v>0</v>
      </c>
      <c r="N302" s="83">
        <f>AH302</f>
        <v>0</v>
      </c>
      <c r="O302" s="83">
        <f>AI302</f>
        <v>0</v>
      </c>
      <c r="P302" s="82">
        <f>SUM(H302:J302)</f>
        <v>0</v>
      </c>
      <c r="Q302" s="84">
        <f>SUM(H302:K302)+MAX(M302,O302)</f>
        <v>0</v>
      </c>
      <c r="R302" s="85">
        <f>Q302+MAX(T302,U302)</f>
        <v>0</v>
      </c>
      <c r="S302" s="84">
        <f>SUM($H302:$K302)+MAX(M302,O302)</f>
        <v>0</v>
      </c>
      <c r="T302" s="86">
        <f>IF(L302&gt;0,3,0)</f>
        <v>0</v>
      </c>
      <c r="U302" s="86">
        <f>IF(P302&gt;0,3,0)</f>
        <v>0</v>
      </c>
      <c r="V302" s="87"/>
      <c r="W302" s="87"/>
      <c r="X302" s="88">
        <v>0</v>
      </c>
      <c r="Y302" s="90"/>
      <c r="Z302" s="90"/>
      <c r="AA302" s="80"/>
      <c r="AB302" s="87"/>
      <c r="AC302" s="80"/>
      <c r="AD302" s="99"/>
      <c r="AE302" s="80"/>
      <c r="AF302" s="80"/>
      <c r="AG302" s="80"/>
      <c r="AH302" s="93">
        <f>MAX(AA302:AG302)</f>
        <v>0</v>
      </c>
      <c r="AI302" s="89">
        <f>AH302*AI$5</f>
        <v>0</v>
      </c>
      <c r="AJ302" s="96"/>
      <c r="AL302" s="2"/>
      <c r="AQ302" s="96"/>
    </row>
    <row r="303" spans="1:49" s="94" customFormat="1" ht="15.75" customHeight="1" hidden="1">
      <c r="A303" s="74">
        <f>A302+1</f>
        <v>297</v>
      </c>
      <c r="B303" s="97" t="s">
        <v>359</v>
      </c>
      <c r="C303" s="42" t="s">
        <v>80</v>
      </c>
      <c r="D303" s="76" t="s">
        <v>43</v>
      </c>
      <c r="E303" s="76" t="s">
        <v>44</v>
      </c>
      <c r="F303" s="77">
        <f>IF(G303&lt;1942,"L",IF(G303&lt;1947,"SM",IF(G303&lt;1957,"M",IF(G303&gt;2002,"J",""))))</f>
      </c>
      <c r="G303" s="76">
        <v>1957</v>
      </c>
      <c r="H303" s="78">
        <f>IF(V303&lt;&gt;"",H$5-V303+1,"")</f>
      </c>
      <c r="I303" s="78"/>
      <c r="J303" s="87">
        <f>IF(W303&lt;&gt;"",(J$5-W303+1)*1.5,"")</f>
      </c>
      <c r="K303" s="87"/>
      <c r="L303" s="81">
        <f>Y303</f>
        <v>0</v>
      </c>
      <c r="M303" s="82">
        <f>Z303</f>
        <v>0</v>
      </c>
      <c r="N303" s="83">
        <f>AH303</f>
        <v>0</v>
      </c>
      <c r="O303" s="83">
        <f>AI303</f>
        <v>0</v>
      </c>
      <c r="P303" s="82">
        <f>SUM(H303:J303)</f>
        <v>0</v>
      </c>
      <c r="Q303" s="84">
        <f>SUM(H303:K303)+MAX(M303,O303)</f>
        <v>0</v>
      </c>
      <c r="R303" s="85">
        <f>Q303+MAX(T303,U303)</f>
        <v>0</v>
      </c>
      <c r="S303" s="84">
        <f>SUM($H303:$K303)+MAX(M303,O303)</f>
        <v>0</v>
      </c>
      <c r="T303" s="86">
        <f>IF(L303&gt;0,3,0)</f>
        <v>0</v>
      </c>
      <c r="U303" s="86">
        <f>IF(P303&gt;0,3,0)</f>
        <v>0</v>
      </c>
      <c r="V303" s="87"/>
      <c r="W303" s="87"/>
      <c r="X303" s="88">
        <v>0</v>
      </c>
      <c r="Y303" s="80"/>
      <c r="Z303" s="89"/>
      <c r="AA303" s="80"/>
      <c r="AB303" s="87"/>
      <c r="AC303" s="80"/>
      <c r="AD303" s="99"/>
      <c r="AE303" s="80"/>
      <c r="AF303" s="80"/>
      <c r="AG303" s="80"/>
      <c r="AH303" s="93">
        <f>MAX(AA303:AG303)</f>
        <v>0</v>
      </c>
      <c r="AI303" s="89">
        <f>AH303*AI$5</f>
        <v>0</v>
      </c>
      <c r="AL303" s="2"/>
      <c r="AQ303" s="96"/>
      <c r="AU303" s="2"/>
      <c r="AV303" s="2"/>
      <c r="AW303" s="2"/>
    </row>
    <row r="304" spans="1:49" s="94" customFormat="1" ht="15.75" customHeight="1" hidden="1">
      <c r="A304" s="74">
        <f>A303+1</f>
        <v>298</v>
      </c>
      <c r="B304" s="75" t="s">
        <v>360</v>
      </c>
      <c r="C304" s="42" t="s">
        <v>42</v>
      </c>
      <c r="D304" s="76" t="s">
        <v>43</v>
      </c>
      <c r="E304" s="76" t="s">
        <v>44</v>
      </c>
      <c r="F304" s="77">
        <f>IF(G304&lt;1942,"L",IF(G304&lt;1947,"SM",IF(G304&lt;1957,"M",IF(G304&gt;2002,"J",""))))</f>
      </c>
      <c r="G304" s="76">
        <v>1961</v>
      </c>
      <c r="H304" s="78">
        <f>IF(V304&lt;&gt;"",H$5-V304+1,"")</f>
      </c>
      <c r="I304" s="78"/>
      <c r="J304" s="79"/>
      <c r="K304" s="80"/>
      <c r="L304" s="81">
        <f>Y304</f>
        <v>0</v>
      </c>
      <c r="M304" s="82">
        <f>Z304</f>
        <v>0</v>
      </c>
      <c r="N304" s="83">
        <f>AH304</f>
        <v>0</v>
      </c>
      <c r="O304" s="83">
        <f>AI304</f>
        <v>0</v>
      </c>
      <c r="P304" s="82">
        <f>SUM(H304:J304)</f>
        <v>0</v>
      </c>
      <c r="Q304" s="84">
        <f>SUM(H304:K304)+MAX(M304,O304)</f>
        <v>0</v>
      </c>
      <c r="R304" s="85">
        <f>Q304+MAX(T304,U304)</f>
        <v>0</v>
      </c>
      <c r="S304" s="84">
        <f>SUM($H304:$K304)+MAX(M304,O304)</f>
        <v>0</v>
      </c>
      <c r="T304" s="86">
        <f>IF(L304&gt;0,3,0)</f>
        <v>0</v>
      </c>
      <c r="U304" s="86">
        <f>IF(P304&gt;0,3,0)</f>
        <v>0</v>
      </c>
      <c r="V304" s="87"/>
      <c r="W304" s="87"/>
      <c r="X304" s="88">
        <v>0</v>
      </c>
      <c r="Y304" s="90"/>
      <c r="Z304" s="89"/>
      <c r="AA304" s="80"/>
      <c r="AB304" s="87"/>
      <c r="AC304" s="80"/>
      <c r="AD304" s="99"/>
      <c r="AE304" s="80"/>
      <c r="AF304" s="80"/>
      <c r="AG304" s="80"/>
      <c r="AH304" s="93">
        <f>MAX(AA304:AG304)</f>
        <v>0</v>
      </c>
      <c r="AI304" s="89">
        <f>AH304*AI$5</f>
        <v>0</v>
      </c>
      <c r="AR304" s="95"/>
      <c r="AS304" s="95"/>
      <c r="AT304" s="2"/>
      <c r="AU304" s="2"/>
      <c r="AV304" s="2"/>
      <c r="AW304" s="2"/>
    </row>
    <row r="305" spans="1:49" s="94" customFormat="1" ht="15.75" customHeight="1" hidden="1">
      <c r="A305" s="74">
        <f>A304+1</f>
        <v>299</v>
      </c>
      <c r="B305" s="106" t="s">
        <v>361</v>
      </c>
      <c r="C305" s="42"/>
      <c r="D305" s="42" t="s">
        <v>169</v>
      </c>
      <c r="E305" s="41" t="s">
        <v>66</v>
      </c>
      <c r="F305" s="77" t="str">
        <f>IF(G305&lt;1942,"L",IF(G305&lt;1947,"SM",IF(G305&lt;1957,"M",IF(G305&gt;2002,"J",""))))</f>
        <v>L</v>
      </c>
      <c r="G305" s="76"/>
      <c r="H305" s="78">
        <f>IF(V305&lt;&gt;"",H$5-V305+1,"")</f>
      </c>
      <c r="I305" s="78"/>
      <c r="J305" s="79">
        <f>IF(W305&lt;&gt;"",(J$5-W305+1)*1.5,"")</f>
      </c>
      <c r="K305" s="87"/>
      <c r="L305" s="81">
        <f>Y305</f>
        <v>0</v>
      </c>
      <c r="M305" s="82">
        <f>Z305</f>
        <v>0</v>
      </c>
      <c r="N305" s="83">
        <f>AH305</f>
        <v>0</v>
      </c>
      <c r="O305" s="83">
        <f>AI305</f>
        <v>0</v>
      </c>
      <c r="P305" s="82">
        <f>SUM(H305:J305)</f>
        <v>0</v>
      </c>
      <c r="Q305" s="84">
        <f>SUM(H305:K305)+MAX(M305,O305)</f>
        <v>0</v>
      </c>
      <c r="R305" s="85">
        <f>Q305+MAX(T305,U305)</f>
        <v>0</v>
      </c>
      <c r="S305" s="84">
        <f>SUM($H305:$K305)+MAX(M305,O305)</f>
        <v>0</v>
      </c>
      <c r="T305" s="86">
        <f>IF(L305&gt;0,3,0)</f>
        <v>0</v>
      </c>
      <c r="U305" s="86">
        <f>IF(P305&gt;0,3,0)</f>
        <v>0</v>
      </c>
      <c r="V305" s="87"/>
      <c r="W305" s="87"/>
      <c r="X305" s="88">
        <v>0</v>
      </c>
      <c r="Y305" s="80"/>
      <c r="Z305" s="80"/>
      <c r="AA305" s="80"/>
      <c r="AB305" s="87"/>
      <c r="AC305" s="80"/>
      <c r="AD305" s="99"/>
      <c r="AE305" s="80"/>
      <c r="AF305" s="80"/>
      <c r="AG305" s="80"/>
      <c r="AH305" s="93">
        <f>MAX(AA305:AG305)</f>
        <v>0</v>
      </c>
      <c r="AI305" s="89">
        <f>AH305*AI$5</f>
        <v>0</v>
      </c>
      <c r="AJ305" s="2"/>
      <c r="AL305" s="2"/>
      <c r="AQ305" s="96"/>
      <c r="AR305" s="2"/>
      <c r="AS305" s="2"/>
      <c r="AU305" s="2"/>
      <c r="AV305" s="2"/>
      <c r="AW305" s="2"/>
    </row>
    <row r="306" spans="1:49" s="94" customFormat="1" ht="15.75" customHeight="1" hidden="1">
      <c r="A306" s="74">
        <f>A305+1</f>
        <v>300</v>
      </c>
      <c r="B306" s="97" t="s">
        <v>362</v>
      </c>
      <c r="C306" s="42" t="s">
        <v>8</v>
      </c>
      <c r="D306" s="76" t="s">
        <v>43</v>
      </c>
      <c r="E306" s="76" t="s">
        <v>44</v>
      </c>
      <c r="F306" s="77" t="str">
        <f>IF(G306&lt;1942,"L",IF(G306&lt;1947,"SM",IF(G306&lt;1957,"M",IF(G306&gt;2002,"J",""))))</f>
        <v>M</v>
      </c>
      <c r="G306" s="76">
        <v>1956</v>
      </c>
      <c r="H306" s="78">
        <f>IF(V306&lt;&gt;"",H$5-V306+1,"")</f>
      </c>
      <c r="I306" s="78"/>
      <c r="J306" s="79">
        <f>IF(W306&lt;&gt;"",(J$5-W306+1)*1.5,"")</f>
      </c>
      <c r="K306" s="87"/>
      <c r="L306" s="81">
        <f>Y306</f>
        <v>0</v>
      </c>
      <c r="M306" s="82">
        <f>Z306</f>
        <v>0</v>
      </c>
      <c r="N306" s="83">
        <f>AH306</f>
        <v>0</v>
      </c>
      <c r="O306" s="83">
        <f>AI306</f>
        <v>0</v>
      </c>
      <c r="P306" s="82">
        <f>SUM(H306:J306)</f>
        <v>0</v>
      </c>
      <c r="Q306" s="84">
        <f>SUM(H306:K306)+MAX(M306,O306)</f>
        <v>0</v>
      </c>
      <c r="R306" s="85">
        <f>Q306+MAX(T306,U306)</f>
        <v>0</v>
      </c>
      <c r="S306" s="84">
        <f>SUM($H306:$K306)+MAX(M306,O306)</f>
        <v>0</v>
      </c>
      <c r="T306" s="86">
        <f>IF(L306&gt;0,3,0)</f>
        <v>0</v>
      </c>
      <c r="U306" s="86">
        <f>IF(P306&gt;0,3,0)</f>
        <v>0</v>
      </c>
      <c r="V306" s="87"/>
      <c r="W306" s="87"/>
      <c r="X306" s="88">
        <v>0</v>
      </c>
      <c r="Y306" s="80"/>
      <c r="Z306" s="80"/>
      <c r="AA306" s="80"/>
      <c r="AB306" s="87"/>
      <c r="AC306" s="80"/>
      <c r="AD306" s="99"/>
      <c r="AE306" s="80"/>
      <c r="AF306" s="80"/>
      <c r="AG306" s="80"/>
      <c r="AH306" s="93">
        <f>MAX(AA306:AG306)</f>
        <v>0</v>
      </c>
      <c r="AI306" s="89">
        <f>AH306*AI$5</f>
        <v>0</v>
      </c>
      <c r="AQ306" s="96"/>
      <c r="AU306" s="2"/>
      <c r="AV306" s="2"/>
      <c r="AW306" s="2"/>
    </row>
    <row r="307" spans="1:49" s="94" customFormat="1" ht="15.75" customHeight="1" hidden="1">
      <c r="A307" s="74">
        <f>A306+1</f>
        <v>301</v>
      </c>
      <c r="B307" s="97" t="s">
        <v>363</v>
      </c>
      <c r="C307" s="42" t="s">
        <v>46</v>
      </c>
      <c r="D307" s="76" t="s">
        <v>43</v>
      </c>
      <c r="E307" s="76" t="s">
        <v>44</v>
      </c>
      <c r="F307" s="77">
        <f>IF(G307&lt;1942,"L",IF(G307&lt;1947,"SM",IF(G307&lt;1957,"M",IF(G307&gt;2002,"J",""))))</f>
      </c>
      <c r="G307" s="76">
        <v>1969</v>
      </c>
      <c r="H307" s="78">
        <f>IF(V307&lt;&gt;"",H$5-V307+1,"")</f>
      </c>
      <c r="I307" s="78"/>
      <c r="J307" s="79">
        <f>IF(W307&lt;&gt;"",(J$5-W307+1)*1.5,"")</f>
      </c>
      <c r="K307" s="87"/>
      <c r="L307" s="81">
        <f>Y307</f>
        <v>0</v>
      </c>
      <c r="M307" s="82">
        <f>Z307</f>
        <v>0</v>
      </c>
      <c r="N307" s="83">
        <f>AH307</f>
        <v>0</v>
      </c>
      <c r="O307" s="83">
        <f>AI307</f>
        <v>0</v>
      </c>
      <c r="P307" s="82">
        <f>SUM(H307:J307)</f>
        <v>0</v>
      </c>
      <c r="Q307" s="84">
        <f>SUM(H307:K307)+MAX(M307,O307)</f>
        <v>0</v>
      </c>
      <c r="R307" s="85">
        <f>Q307+MAX(T307,U307)</f>
        <v>0</v>
      </c>
      <c r="S307" s="84">
        <f>SUM($H307:$K307)+MAX(M307,O307)</f>
        <v>0</v>
      </c>
      <c r="T307" s="86">
        <f>IF(L307&gt;0,3,0)</f>
        <v>0</v>
      </c>
      <c r="U307" s="86">
        <f>IF(P307&gt;0,3,0)</f>
        <v>0</v>
      </c>
      <c r="V307" s="87"/>
      <c r="W307" s="87"/>
      <c r="X307" s="88">
        <v>0</v>
      </c>
      <c r="Y307" s="90"/>
      <c r="Z307" s="89"/>
      <c r="AA307" s="80"/>
      <c r="AB307" s="87"/>
      <c r="AC307" s="80"/>
      <c r="AD307" s="92"/>
      <c r="AE307" s="80"/>
      <c r="AF307" s="80"/>
      <c r="AG307" s="80"/>
      <c r="AH307" s="93">
        <f>MAX(AA307:AG307)</f>
        <v>0</v>
      </c>
      <c r="AI307" s="89">
        <f>AH307*AI$5</f>
        <v>0</v>
      </c>
      <c r="AQ307" s="96"/>
      <c r="AU307" s="2"/>
      <c r="AV307" s="2"/>
      <c r="AW307" s="2"/>
    </row>
    <row r="308" spans="1:49" s="94" customFormat="1" ht="15.75" customHeight="1" hidden="1">
      <c r="A308" s="74">
        <f>A307+1</f>
        <v>302</v>
      </c>
      <c r="B308" s="75" t="s">
        <v>364</v>
      </c>
      <c r="C308" s="42"/>
      <c r="D308" s="76" t="s">
        <v>43</v>
      </c>
      <c r="E308" s="76" t="s">
        <v>44</v>
      </c>
      <c r="F308" s="77" t="str">
        <f>IF(G308&lt;1942,"L",IF(G308&lt;1947,"SM",IF(G308&lt;1957,"M",IF(G308&gt;2002,"J",""))))</f>
        <v>L</v>
      </c>
      <c r="G308" s="76"/>
      <c r="H308" s="78">
        <f>IF(V308&lt;&gt;"",H$5-V308+1,"")</f>
      </c>
      <c r="I308" s="78"/>
      <c r="J308" s="79">
        <f>IF(W308&lt;&gt;"",(J$5-W308+1)*1.5,"")</f>
      </c>
      <c r="K308" s="80"/>
      <c r="L308" s="81">
        <f>Y308</f>
        <v>0</v>
      </c>
      <c r="M308" s="82">
        <f>Z308</f>
        <v>0</v>
      </c>
      <c r="N308" s="83">
        <f>AH308</f>
        <v>0</v>
      </c>
      <c r="O308" s="83">
        <f>AI308</f>
        <v>0</v>
      </c>
      <c r="P308" s="82">
        <f>SUM(H308:J308)</f>
        <v>0</v>
      </c>
      <c r="Q308" s="84">
        <f>SUM(H308:K308)+MAX(M308,O308)</f>
        <v>0</v>
      </c>
      <c r="R308" s="85">
        <f>Q308+MAX(T308,U308)</f>
        <v>0</v>
      </c>
      <c r="S308" s="84">
        <f>SUM($H308:$K308)+MAX(M308,O308)</f>
        <v>0</v>
      </c>
      <c r="T308" s="86">
        <f>IF(L308&gt;0,3,0)</f>
        <v>0</v>
      </c>
      <c r="U308" s="86">
        <f>IF(P308&gt;0,3,0)</f>
        <v>0</v>
      </c>
      <c r="V308" s="87"/>
      <c r="W308" s="87"/>
      <c r="X308" s="88">
        <v>0</v>
      </c>
      <c r="Y308" s="80"/>
      <c r="Z308" s="80"/>
      <c r="AA308" s="80"/>
      <c r="AB308" s="80"/>
      <c r="AC308" s="80"/>
      <c r="AD308" s="99"/>
      <c r="AE308" s="80"/>
      <c r="AF308" s="80"/>
      <c r="AG308" s="80"/>
      <c r="AH308" s="93">
        <f>MAX(AA308:AG308)</f>
        <v>0</v>
      </c>
      <c r="AI308" s="89">
        <f>AH308*AI$5</f>
        <v>0</v>
      </c>
      <c r="AJ308" s="2"/>
      <c r="AK308" s="2"/>
      <c r="AQ308" s="96"/>
      <c r="AU308" s="2"/>
      <c r="AV308" s="2"/>
      <c r="AW308" s="2"/>
    </row>
    <row r="309" spans="1:49" s="94" customFormat="1" ht="15.75" customHeight="1" hidden="1">
      <c r="A309" s="74">
        <f>A308+1</f>
        <v>303</v>
      </c>
      <c r="B309" s="97" t="s">
        <v>365</v>
      </c>
      <c r="C309" s="42" t="s">
        <v>58</v>
      </c>
      <c r="D309" s="76" t="s">
        <v>43</v>
      </c>
      <c r="E309" s="76" t="s">
        <v>44</v>
      </c>
      <c r="F309" s="77" t="str">
        <f>IF(G309&lt;1942,"L",IF(G309&lt;1947,"SM",IF(G309&lt;1957,"M",IF(G309&gt;2002,"J",""))))</f>
        <v>M</v>
      </c>
      <c r="G309" s="76">
        <v>1953</v>
      </c>
      <c r="H309" s="78">
        <f>IF(V309&lt;&gt;"",H$5-V309+1,"")</f>
      </c>
      <c r="I309" s="78"/>
      <c r="J309" s="79">
        <f>IF(W309&lt;&gt;"",(J$5-W309+1)*1.5,"")</f>
      </c>
      <c r="K309" s="87"/>
      <c r="L309" s="81">
        <f>Y309</f>
        <v>0</v>
      </c>
      <c r="M309" s="82">
        <f>Z309</f>
        <v>0</v>
      </c>
      <c r="N309" s="83">
        <f>AH309</f>
        <v>0</v>
      </c>
      <c r="O309" s="83">
        <f>AI309</f>
        <v>0</v>
      </c>
      <c r="P309" s="82">
        <f>SUM(H309:J309)</f>
        <v>0</v>
      </c>
      <c r="Q309" s="84">
        <f>SUM(H309:K309)+MAX(M309,O309)</f>
        <v>0</v>
      </c>
      <c r="R309" s="85">
        <f>Q309+MAX(T309,U309)</f>
        <v>0</v>
      </c>
      <c r="S309" s="84">
        <f>SUM($H309:$K309)+MAX(M309,O309)</f>
        <v>0</v>
      </c>
      <c r="T309" s="86">
        <f>IF(L309&gt;0,3,0)</f>
        <v>0</v>
      </c>
      <c r="U309" s="86">
        <f>IF(P309&gt;0,3,0)</f>
        <v>0</v>
      </c>
      <c r="V309" s="87"/>
      <c r="W309" s="87"/>
      <c r="X309" s="88">
        <v>0</v>
      </c>
      <c r="Y309" s="80"/>
      <c r="Z309" s="80"/>
      <c r="AA309" s="80"/>
      <c r="AB309" s="87"/>
      <c r="AC309" s="80"/>
      <c r="AD309" s="99"/>
      <c r="AE309" s="80"/>
      <c r="AF309" s="80"/>
      <c r="AG309" s="80"/>
      <c r="AH309" s="93">
        <f>MAX(AA309:AG309)</f>
        <v>0</v>
      </c>
      <c r="AI309" s="89">
        <f>AH309*AI$5</f>
        <v>0</v>
      </c>
      <c r="AK309" s="96"/>
      <c r="AQ309" s="96"/>
      <c r="AU309" s="2"/>
      <c r="AV309" s="2"/>
      <c r="AW309" s="2"/>
    </row>
    <row r="310" spans="1:49" s="94" customFormat="1" ht="15.75" customHeight="1" hidden="1">
      <c r="A310" s="74">
        <f>A309+1</f>
        <v>304</v>
      </c>
      <c r="B310" s="97" t="s">
        <v>366</v>
      </c>
      <c r="C310" s="42" t="s">
        <v>8</v>
      </c>
      <c r="D310" s="76" t="s">
        <v>43</v>
      </c>
      <c r="E310" s="76" t="s">
        <v>44</v>
      </c>
      <c r="F310" s="77" t="str">
        <f>IF(G310&lt;1942,"L",IF(G310&lt;1947,"SM",IF(G310&lt;1957,"M",IF(G310&gt;2002,"J",""))))</f>
        <v>L</v>
      </c>
      <c r="G310" s="76">
        <v>1935</v>
      </c>
      <c r="H310" s="78">
        <f>IF(V310&lt;&gt;"",H$5-V310+1,"")</f>
      </c>
      <c r="I310" s="78"/>
      <c r="J310" s="79">
        <f>IF(W310&lt;&gt;"",(J$5-W310+1)*1.5,"")</f>
      </c>
      <c r="K310" s="87"/>
      <c r="L310" s="81">
        <f>Y310</f>
        <v>0</v>
      </c>
      <c r="M310" s="82">
        <f>Z310</f>
        <v>0</v>
      </c>
      <c r="N310" s="83">
        <f>AH310</f>
        <v>0</v>
      </c>
      <c r="O310" s="83">
        <f>AI310</f>
        <v>0</v>
      </c>
      <c r="P310" s="82">
        <f>SUM(H310:J310)</f>
        <v>0</v>
      </c>
      <c r="Q310" s="84">
        <f>SUM(H310:K310)+MAX(M310,O310)</f>
        <v>0</v>
      </c>
      <c r="R310" s="85">
        <f>Q310+MAX(T310,U310)</f>
        <v>0</v>
      </c>
      <c r="S310" s="84">
        <f>SUM($H310:$K310)+MAX(M310,O310)</f>
        <v>0</v>
      </c>
      <c r="T310" s="86">
        <f>IF(L310&gt;0,3,0)</f>
        <v>0</v>
      </c>
      <c r="U310" s="86">
        <f>IF(P310&gt;0,3,0)</f>
        <v>0</v>
      </c>
      <c r="V310" s="87"/>
      <c r="W310" s="87"/>
      <c r="X310" s="88">
        <v>0</v>
      </c>
      <c r="Y310" s="80">
        <f>IF(X310&gt;0,X$5-X310+1,0)</f>
        <v>0</v>
      </c>
      <c r="Z310" s="89">
        <f>Y310*Z$5</f>
        <v>0</v>
      </c>
      <c r="AA310" s="80"/>
      <c r="AB310" s="87"/>
      <c r="AC310" s="80"/>
      <c r="AD310" s="99"/>
      <c r="AE310" s="80"/>
      <c r="AF310" s="80"/>
      <c r="AG310" s="80"/>
      <c r="AH310" s="93">
        <f>MAX(AA310:AG310)</f>
        <v>0</v>
      </c>
      <c r="AI310" s="89">
        <f>AH310*AI$5</f>
        <v>0</v>
      </c>
      <c r="AQ310" s="96"/>
      <c r="AU310" s="2"/>
      <c r="AV310" s="2"/>
      <c r="AW310" s="2"/>
    </row>
    <row r="311" spans="1:49" s="94" customFormat="1" ht="15.75" customHeight="1" hidden="1">
      <c r="A311" s="74">
        <f>A310+1</f>
        <v>305</v>
      </c>
      <c r="B311" s="113" t="s">
        <v>367</v>
      </c>
      <c r="C311" s="42" t="s">
        <v>168</v>
      </c>
      <c r="D311" s="41" t="s">
        <v>230</v>
      </c>
      <c r="E311" s="76" t="s">
        <v>44</v>
      </c>
      <c r="F311" s="77" t="str">
        <f>IF(G311&lt;1942,"L",IF(G311&lt;1947,"SM",IF(G311&lt;1957,"M",IF(G311&gt;2002,"J",""))))</f>
        <v>L</v>
      </c>
      <c r="G311" s="103"/>
      <c r="H311" s="78">
        <f>IF(V311&lt;&gt;"",H$5-V311+1,"")</f>
      </c>
      <c r="I311" s="78"/>
      <c r="J311" s="79">
        <f>IF(W311&lt;&gt;"",(J$5-W311+1)*1.5,"")</f>
      </c>
      <c r="K311" s="104"/>
      <c r="L311" s="81">
        <f>Y311</f>
        <v>0</v>
      </c>
      <c r="M311" s="82">
        <f>Z311</f>
        <v>0</v>
      </c>
      <c r="N311" s="83">
        <f>AH311</f>
        <v>0</v>
      </c>
      <c r="O311" s="83">
        <f>AI311</f>
        <v>0</v>
      </c>
      <c r="P311" s="82">
        <f>SUM(H311:J311)</f>
        <v>0</v>
      </c>
      <c r="Q311" s="84">
        <f>SUM(H311:K311)+MAX(M311,O311)</f>
        <v>0</v>
      </c>
      <c r="R311" s="85">
        <f>Q311+MAX(T311,U311)</f>
        <v>0</v>
      </c>
      <c r="S311" s="84">
        <f>SUM($H311:$K311)+MAX(M311,O311)</f>
        <v>0</v>
      </c>
      <c r="T311" s="86">
        <f>IF(L311&gt;0,3,0)</f>
        <v>0</v>
      </c>
      <c r="U311" s="86">
        <f>IF(P311&gt;0,3,0)</f>
        <v>0</v>
      </c>
      <c r="V311" s="87"/>
      <c r="W311" s="87"/>
      <c r="X311" s="88">
        <v>0</v>
      </c>
      <c r="Y311" s="80"/>
      <c r="Z311" s="89"/>
      <c r="AA311" s="80"/>
      <c r="AB311" s="87"/>
      <c r="AC311" s="80"/>
      <c r="AD311" s="99"/>
      <c r="AE311" s="80"/>
      <c r="AF311" s="80"/>
      <c r="AG311" s="80"/>
      <c r="AH311" s="93">
        <f>MAX(AA311:AG311)</f>
        <v>0</v>
      </c>
      <c r="AI311" s="89">
        <f>AH311*AI$5</f>
        <v>0</v>
      </c>
      <c r="AQ311" s="96"/>
      <c r="AU311" s="2"/>
      <c r="AV311" s="2"/>
      <c r="AW311" s="2"/>
    </row>
    <row r="312" spans="1:43" s="94" customFormat="1" ht="15.75" customHeight="1" hidden="1">
      <c r="A312" s="74">
        <f>A311+1</f>
        <v>306</v>
      </c>
      <c r="B312" s="97" t="s">
        <v>368</v>
      </c>
      <c r="C312" s="42" t="s">
        <v>70</v>
      </c>
      <c r="D312" s="76" t="s">
        <v>43</v>
      </c>
      <c r="E312" s="76" t="s">
        <v>44</v>
      </c>
      <c r="F312" s="77" t="str">
        <f>IF(G312&lt;1942,"L",IF(G312&lt;1947,"SM",IF(G312&lt;1957,"M",IF(G312&gt;2002,"J",""))))</f>
        <v>M</v>
      </c>
      <c r="G312" s="76">
        <v>1953</v>
      </c>
      <c r="H312" s="78">
        <f>IF(V312&lt;&gt;"",H$5-V312+1,"")</f>
      </c>
      <c r="I312" s="78"/>
      <c r="J312" s="79">
        <f>IF(W312&lt;&gt;"",(J$5-W312+1)*1.5,"")</f>
      </c>
      <c r="K312" s="87"/>
      <c r="L312" s="81">
        <f>Y312</f>
        <v>0</v>
      </c>
      <c r="M312" s="82">
        <f>Z312</f>
        <v>0</v>
      </c>
      <c r="N312" s="83">
        <f>AH312</f>
        <v>0</v>
      </c>
      <c r="O312" s="83">
        <f>AI312</f>
        <v>0</v>
      </c>
      <c r="P312" s="82">
        <f>SUM(H312:J312)</f>
        <v>0</v>
      </c>
      <c r="Q312" s="84">
        <f>SUM(H312:K312)+MAX(M312,O312)</f>
        <v>0</v>
      </c>
      <c r="R312" s="85">
        <f>Q312+MAX(T312,U312)</f>
        <v>0</v>
      </c>
      <c r="S312" s="84">
        <f>SUM($H312:$K312)+MAX(M312,O312)</f>
        <v>0</v>
      </c>
      <c r="T312" s="86">
        <f>IF(L312&gt;0,3,0)</f>
        <v>0</v>
      </c>
      <c r="U312" s="86">
        <f>IF(P312&gt;0,3,0)</f>
        <v>0</v>
      </c>
      <c r="V312" s="87"/>
      <c r="W312" s="87"/>
      <c r="X312" s="88">
        <v>0</v>
      </c>
      <c r="Y312" s="80"/>
      <c r="Z312" s="80"/>
      <c r="AA312" s="80"/>
      <c r="AB312" s="87"/>
      <c r="AC312" s="80"/>
      <c r="AD312" s="99"/>
      <c r="AE312" s="80"/>
      <c r="AF312" s="80"/>
      <c r="AG312" s="80"/>
      <c r="AH312" s="93">
        <f>MAX(AA312:AG312)</f>
        <v>0</v>
      </c>
      <c r="AI312" s="89">
        <f>AH312*AI$5</f>
        <v>0</v>
      </c>
      <c r="AK312" s="2"/>
      <c r="AQ312" s="2"/>
    </row>
    <row r="313" spans="1:49" s="94" customFormat="1" ht="15.75" customHeight="1" hidden="1">
      <c r="A313" s="74">
        <f>A312+1</f>
        <v>307</v>
      </c>
      <c r="B313" s="75" t="s">
        <v>369</v>
      </c>
      <c r="C313" s="42" t="s">
        <v>46</v>
      </c>
      <c r="D313" s="76" t="s">
        <v>43</v>
      </c>
      <c r="E313" s="76" t="s">
        <v>44</v>
      </c>
      <c r="F313" s="77">
        <f>IF(G313&lt;1942,"L",IF(G313&lt;1947,"SM",IF(G313&lt;1957,"M",IF(G313&gt;2002,"J",""))))</f>
      </c>
      <c r="G313" s="76">
        <v>1996</v>
      </c>
      <c r="H313" s="78">
        <f>IF(V313&lt;&gt;"",H$5-V313+1,"")</f>
      </c>
      <c r="I313" s="78"/>
      <c r="J313" s="79">
        <f>IF(W313&lt;&gt;"",(J$5-W313+1)*1.5,"")</f>
      </c>
      <c r="K313" s="80"/>
      <c r="L313" s="81">
        <f>Y313</f>
        <v>0</v>
      </c>
      <c r="M313" s="82">
        <f>Z313</f>
        <v>0</v>
      </c>
      <c r="N313" s="83">
        <f>AH313</f>
        <v>0</v>
      </c>
      <c r="O313" s="83">
        <f>AI313</f>
        <v>0</v>
      </c>
      <c r="P313" s="82">
        <f>SUM(H313:J313)</f>
        <v>0</v>
      </c>
      <c r="Q313" s="84">
        <f>SUM(H313:K313)+MAX(M313,O313)</f>
        <v>0</v>
      </c>
      <c r="R313" s="85">
        <f>Q313+MAX(T313,U313)</f>
        <v>0</v>
      </c>
      <c r="S313" s="84">
        <f>SUM($H313:$K313)+MAX(M313,O313)</f>
        <v>0</v>
      </c>
      <c r="T313" s="86">
        <f>IF(L313&gt;0,3,0)</f>
        <v>0</v>
      </c>
      <c r="U313" s="86">
        <f>IF(P313&gt;0,3,0)</f>
        <v>0</v>
      </c>
      <c r="V313" s="87"/>
      <c r="W313" s="87"/>
      <c r="X313" s="88">
        <v>0</v>
      </c>
      <c r="Y313" s="80"/>
      <c r="Z313" s="89"/>
      <c r="AA313" s="80"/>
      <c r="AB313" s="87"/>
      <c r="AC313" s="80"/>
      <c r="AD313" s="99"/>
      <c r="AE313" s="80"/>
      <c r="AF313" s="80"/>
      <c r="AG313" s="80"/>
      <c r="AH313" s="93">
        <f>MAX(AA313:AG313)</f>
        <v>0</v>
      </c>
      <c r="AI313" s="89">
        <f>AH313*AI$5</f>
        <v>0</v>
      </c>
      <c r="AQ313" s="96"/>
      <c r="AU313" s="2"/>
      <c r="AV313" s="2"/>
      <c r="AW313" s="2"/>
    </row>
    <row r="314" spans="1:37" s="94" customFormat="1" ht="15.75" customHeight="1" hidden="1">
      <c r="A314" s="74">
        <f>A313+1</f>
        <v>308</v>
      </c>
      <c r="B314" s="106" t="s">
        <v>370</v>
      </c>
      <c r="C314" s="42" t="s">
        <v>168</v>
      </c>
      <c r="D314" s="42" t="s">
        <v>253</v>
      </c>
      <c r="E314" s="122" t="s">
        <v>66</v>
      </c>
      <c r="F314" s="77">
        <f>IF(G314&lt;1942,"L",IF(G314&lt;1947,"SM",IF(G314&lt;1957,"M",IF(G314&gt;2002,"J",""))))</f>
      </c>
      <c r="G314" s="131">
        <v>1958</v>
      </c>
      <c r="H314" s="78">
        <f>IF(V314&lt;&gt;"",H$5-V314+1,"")</f>
      </c>
      <c r="I314" s="78"/>
      <c r="J314" s="79">
        <f>IF(W314&lt;&gt;"",(J$5-W314+1)*1.5,"")</f>
      </c>
      <c r="K314" s="87"/>
      <c r="L314" s="81">
        <f>Y314</f>
        <v>0</v>
      </c>
      <c r="M314" s="82">
        <f>Z314</f>
        <v>0</v>
      </c>
      <c r="N314" s="83">
        <f>AH314</f>
        <v>0</v>
      </c>
      <c r="O314" s="83">
        <f>AI314</f>
        <v>0</v>
      </c>
      <c r="P314" s="82">
        <f>SUM(H314:J314)</f>
        <v>0</v>
      </c>
      <c r="Q314" s="84">
        <f>SUM(H314:K314)+MAX(M314,O314)</f>
        <v>0</v>
      </c>
      <c r="R314" s="85">
        <f>Q314+MAX(T314,U314)</f>
        <v>0</v>
      </c>
      <c r="S314" s="84">
        <f>SUM($H314:$K314)+MAX(M314,O314)</f>
        <v>0</v>
      </c>
      <c r="T314" s="86">
        <f>IF(L314&gt;0,3,0)</f>
        <v>0</v>
      </c>
      <c r="U314" s="86">
        <f>IF(P314&gt;0,3,0)</f>
        <v>0</v>
      </c>
      <c r="V314" s="87"/>
      <c r="W314" s="87"/>
      <c r="X314" s="88">
        <v>0</v>
      </c>
      <c r="Y314" s="80">
        <f>IF(X314&gt;0,X$5-X314+1,0)</f>
        <v>0</v>
      </c>
      <c r="Z314" s="89">
        <f>Y314*Z$5</f>
        <v>0</v>
      </c>
      <c r="AA314" s="80"/>
      <c r="AB314" s="87"/>
      <c r="AC314" s="80"/>
      <c r="AD314" s="99"/>
      <c r="AE314" s="80"/>
      <c r="AF314" s="80"/>
      <c r="AG314" s="80"/>
      <c r="AH314" s="93">
        <f>MAX(AA314:AG314)</f>
        <v>0</v>
      </c>
      <c r="AI314" s="89">
        <f>AH314*AI$5</f>
        <v>0</v>
      </c>
      <c r="AK314" s="2"/>
    </row>
    <row r="315" spans="1:49" s="94" customFormat="1" ht="15.75" customHeight="1" hidden="1">
      <c r="A315" s="74">
        <f>A314+1</f>
        <v>309</v>
      </c>
      <c r="B315" s="113" t="s">
        <v>371</v>
      </c>
      <c r="C315" s="42" t="s">
        <v>168</v>
      </c>
      <c r="D315" s="114" t="s">
        <v>253</v>
      </c>
      <c r="E315" s="76" t="s">
        <v>44</v>
      </c>
      <c r="F315" s="77" t="str">
        <f>IF(G315&lt;1942,"L",IF(G315&lt;1947,"SM",IF(G315&lt;1957,"M",IF(G315&gt;2002,"J",""))))</f>
        <v>M</v>
      </c>
      <c r="G315" s="76">
        <v>1952</v>
      </c>
      <c r="H315" s="78">
        <f>IF(V315&lt;&gt;"",H$5-V315+1,"")</f>
      </c>
      <c r="I315" s="78"/>
      <c r="J315" s="79">
        <f>IF(W315&lt;&gt;"",(J$5-W315+1)*1.5,"")</f>
      </c>
      <c r="K315" s="87"/>
      <c r="L315" s="81">
        <f>Y315</f>
        <v>0</v>
      </c>
      <c r="M315" s="82">
        <f>Z315</f>
        <v>0</v>
      </c>
      <c r="N315" s="83">
        <f>AH315</f>
        <v>0</v>
      </c>
      <c r="O315" s="83">
        <f>AI315</f>
        <v>0</v>
      </c>
      <c r="P315" s="82">
        <f>SUM(H315:J315)</f>
        <v>0</v>
      </c>
      <c r="Q315" s="84">
        <f>SUM(H315:K315)+MAX(M315,O315)</f>
        <v>0</v>
      </c>
      <c r="R315" s="85">
        <f>Q315+MAX(T315,U315)</f>
        <v>0</v>
      </c>
      <c r="S315" s="84">
        <f>SUM($H315:$K315)+MAX(M315,O315)</f>
        <v>0</v>
      </c>
      <c r="T315" s="86">
        <f>IF(L315&gt;0,3,0)</f>
        <v>0</v>
      </c>
      <c r="U315" s="86">
        <f>IF(P315&gt;0,3,0)</f>
        <v>0</v>
      </c>
      <c r="V315" s="87"/>
      <c r="W315" s="87"/>
      <c r="X315" s="88">
        <v>0</v>
      </c>
      <c r="Y315" s="80">
        <f>IF(X315&gt;0,X$5-X315+1,0)</f>
        <v>0</v>
      </c>
      <c r="Z315" s="89">
        <f>Y315*Z$5</f>
        <v>0</v>
      </c>
      <c r="AA315" s="80"/>
      <c r="AB315" s="87"/>
      <c r="AC315" s="80"/>
      <c r="AD315" s="99"/>
      <c r="AE315" s="80"/>
      <c r="AF315" s="80"/>
      <c r="AG315" s="80"/>
      <c r="AH315" s="93">
        <f>MAX(AA315:AG315)</f>
        <v>0</v>
      </c>
      <c r="AI315" s="89">
        <f>AH315*AI$5</f>
        <v>0</v>
      </c>
      <c r="AR315" s="2"/>
      <c r="AS315" s="2"/>
      <c r="AU315" s="62"/>
      <c r="AV315" s="62"/>
      <c r="AW315" s="62"/>
    </row>
    <row r="316" spans="1:43" s="94" customFormat="1" ht="15.75" customHeight="1" hidden="1">
      <c r="A316" s="74">
        <f>A315+1</f>
        <v>310</v>
      </c>
      <c r="B316" s="75" t="s">
        <v>372</v>
      </c>
      <c r="C316" s="42" t="s">
        <v>58</v>
      </c>
      <c r="D316" s="76" t="s">
        <v>43</v>
      </c>
      <c r="E316" s="103" t="s">
        <v>44</v>
      </c>
      <c r="F316" s="77">
        <f>IF(G316&lt;1942,"L",IF(G316&lt;1947,"SM",IF(G316&lt;1957,"M",IF(G316&gt;2002,"J",""))))</f>
      </c>
      <c r="G316" s="103">
        <v>1970</v>
      </c>
      <c r="H316" s="78">
        <f>IF(V316&lt;&gt;"",H$5-V316+1,"")</f>
      </c>
      <c r="I316" s="78"/>
      <c r="J316" s="79">
        <f>IF(W316&lt;&gt;"",(J$5-W316+1)*1.5,"")</f>
      </c>
      <c r="K316" s="104"/>
      <c r="L316" s="81">
        <f>Y316</f>
        <v>0</v>
      </c>
      <c r="M316" s="82">
        <f>Z316</f>
        <v>0</v>
      </c>
      <c r="N316" s="83">
        <f>AH316</f>
        <v>0</v>
      </c>
      <c r="O316" s="83">
        <f>AI316</f>
        <v>0</v>
      </c>
      <c r="P316" s="82">
        <f>SUM(H316:J316)</f>
        <v>0</v>
      </c>
      <c r="Q316" s="84">
        <f>SUM(H316:K316)+MAX(M316,O316)</f>
        <v>0</v>
      </c>
      <c r="R316" s="85">
        <f>Q316+MAX(T316,U316)</f>
        <v>0</v>
      </c>
      <c r="S316" s="84">
        <f>SUM($H316:$K316)+MAX(M316,O316)</f>
        <v>0</v>
      </c>
      <c r="T316" s="86">
        <f>IF(L316&gt;0,3,0)</f>
        <v>0</v>
      </c>
      <c r="U316" s="86">
        <f>IF(P316&gt;0,3,0)</f>
        <v>0</v>
      </c>
      <c r="V316" s="87"/>
      <c r="W316" s="87"/>
      <c r="X316" s="88">
        <v>0</v>
      </c>
      <c r="Y316" s="80">
        <f>IF(X316&gt;0,X$5-X316+1,0)</f>
        <v>0</v>
      </c>
      <c r="Z316" s="89">
        <f>Y316*Z$5</f>
        <v>0</v>
      </c>
      <c r="AA316" s="80"/>
      <c r="AB316" s="104"/>
      <c r="AC316" s="119"/>
      <c r="AD316" s="99"/>
      <c r="AE316" s="119"/>
      <c r="AF316" s="119"/>
      <c r="AG316" s="119"/>
      <c r="AH316" s="93">
        <f>MAX(AA316:AG316)</f>
        <v>0</v>
      </c>
      <c r="AI316" s="89">
        <f>AH316*AI$5</f>
        <v>0</v>
      </c>
      <c r="AK316" s="96"/>
      <c r="AQ316" s="96"/>
    </row>
    <row r="317" spans="1:45" s="94" customFormat="1" ht="15.75" customHeight="1" hidden="1">
      <c r="A317" s="74">
        <f>A316+1</f>
        <v>311</v>
      </c>
      <c r="B317" s="75" t="s">
        <v>373</v>
      </c>
      <c r="C317" s="42" t="s">
        <v>277</v>
      </c>
      <c r="D317" s="76" t="s">
        <v>43</v>
      </c>
      <c r="E317" s="103" t="s">
        <v>44</v>
      </c>
      <c r="F317" s="77">
        <f>IF(G317&lt;1942,"L",IF(G317&lt;1947,"SM",IF(G317&lt;1957,"M",IF(G317&gt;2002,"J",""))))</f>
      </c>
      <c r="G317" s="103">
        <v>1961</v>
      </c>
      <c r="H317" s="78">
        <f>IF(V317&lt;&gt;"",H$5-V317+1,"")</f>
      </c>
      <c r="I317" s="78"/>
      <c r="J317" s="79">
        <f>IF(W317&lt;&gt;"",(J$5-W317+1)*1.5,"")</f>
      </c>
      <c r="K317" s="104"/>
      <c r="L317" s="81">
        <f>Y317</f>
        <v>0</v>
      </c>
      <c r="M317" s="82">
        <f>Z317</f>
        <v>0</v>
      </c>
      <c r="N317" s="83">
        <f>AH317</f>
        <v>0</v>
      </c>
      <c r="O317" s="83">
        <f>AI317</f>
        <v>0</v>
      </c>
      <c r="P317" s="82">
        <f>SUM(H317:J317)</f>
        <v>0</v>
      </c>
      <c r="Q317" s="84">
        <f>SUM(H317:K317)+MAX(M317,O317)</f>
        <v>0</v>
      </c>
      <c r="R317" s="85">
        <f>Q317+MAX(T317,U317)</f>
        <v>0</v>
      </c>
      <c r="S317" s="84">
        <f>SUM($H317:$K317)+MAX(M317,O317)</f>
        <v>0</v>
      </c>
      <c r="T317" s="86">
        <f>IF(L317&gt;0,3,0)</f>
        <v>0</v>
      </c>
      <c r="U317" s="86">
        <f>IF(P317&gt;0,3,0)</f>
        <v>0</v>
      </c>
      <c r="V317" s="87"/>
      <c r="W317" s="104"/>
      <c r="X317" s="88">
        <v>0</v>
      </c>
      <c r="Y317" s="80"/>
      <c r="Z317" s="80"/>
      <c r="AA317" s="110"/>
      <c r="AB317" s="104"/>
      <c r="AC317" s="110"/>
      <c r="AD317" s="99"/>
      <c r="AE317" s="110"/>
      <c r="AF317" s="110"/>
      <c r="AG317" s="110"/>
      <c r="AH317" s="93">
        <f>MAX(AA317:AG317)</f>
        <v>0</v>
      </c>
      <c r="AI317" s="89">
        <f>AH317*AI$5</f>
        <v>0</v>
      </c>
      <c r="AM317" s="2"/>
      <c r="AQ317" s="62"/>
      <c r="AR317" s="62"/>
      <c r="AS317" s="62"/>
    </row>
    <row r="318" spans="1:39" s="94" customFormat="1" ht="15.75" customHeight="1" hidden="1">
      <c r="A318" s="74">
        <f>A317+1</f>
        <v>312</v>
      </c>
      <c r="B318" s="106" t="s">
        <v>374</v>
      </c>
      <c r="C318" s="42" t="s">
        <v>80</v>
      </c>
      <c r="D318" s="76" t="s">
        <v>43</v>
      </c>
      <c r="E318" s="41" t="s">
        <v>66</v>
      </c>
      <c r="F318" s="77">
        <f>IF(G318&lt;1942,"L",IF(G318&lt;1947,"SM",IF(G318&lt;1957,"M",IF(G318&gt;2002,"J",""))))</f>
      </c>
      <c r="G318" s="116">
        <v>1966</v>
      </c>
      <c r="H318" s="78">
        <f>IF(V318&lt;&gt;"",H$5-V318+1,"")</f>
      </c>
      <c r="I318" s="78"/>
      <c r="J318" s="79">
        <f>IF(W318&lt;&gt;"",(J$5-W318+1)*1.5,"")</f>
      </c>
      <c r="K318" s="80"/>
      <c r="L318" s="81">
        <f>Y318</f>
        <v>0</v>
      </c>
      <c r="M318" s="82">
        <f>Z318</f>
        <v>0</v>
      </c>
      <c r="N318" s="83">
        <f>AH318</f>
        <v>0</v>
      </c>
      <c r="O318" s="83">
        <f>AI318</f>
        <v>0</v>
      </c>
      <c r="P318" s="82">
        <f>SUM(H318:J318)</f>
        <v>0</v>
      </c>
      <c r="Q318" s="84">
        <f>SUM(H318:K318)+MAX(M318,O318)</f>
        <v>0</v>
      </c>
      <c r="R318" s="85">
        <f>Q318+MAX(T318,U318)</f>
        <v>0</v>
      </c>
      <c r="S318" s="84">
        <f>SUM($H318:$K318)+MAX(M318,O318)</f>
        <v>0</v>
      </c>
      <c r="T318" s="86">
        <f>IF(L318&gt;0,3,0)</f>
        <v>0</v>
      </c>
      <c r="U318" s="86">
        <f>IF(P318&gt;0,3,0)</f>
        <v>0</v>
      </c>
      <c r="V318" s="87"/>
      <c r="W318" s="87"/>
      <c r="X318" s="88">
        <v>0</v>
      </c>
      <c r="Y318" s="80"/>
      <c r="Z318" s="89"/>
      <c r="AA318" s="80"/>
      <c r="AB318" s="80"/>
      <c r="AC318" s="80"/>
      <c r="AD318" s="99"/>
      <c r="AE318" s="80"/>
      <c r="AF318" s="80"/>
      <c r="AG318" s="80"/>
      <c r="AH318" s="93">
        <f>MAX(AA318:AG318)</f>
        <v>0</v>
      </c>
      <c r="AI318" s="89">
        <f>AH318*AI$5</f>
        <v>0</v>
      </c>
      <c r="AJ318" s="96"/>
      <c r="AM318" s="2"/>
    </row>
    <row r="319" spans="1:39" s="94" customFormat="1" ht="15.75" customHeight="1" hidden="1">
      <c r="A319" s="74">
        <f>A318+1</f>
        <v>313</v>
      </c>
      <c r="B319" s="106" t="s">
        <v>375</v>
      </c>
      <c r="C319" s="42"/>
      <c r="D319" s="76" t="s">
        <v>43</v>
      </c>
      <c r="E319" s="41" t="s">
        <v>66</v>
      </c>
      <c r="F319" s="77">
        <f>IF(G319&lt;1942,"L",IF(G319&lt;1947,"SM",IF(G319&lt;1957,"M",IF(G319&gt;2002,"J",""))))</f>
      </c>
      <c r="G319" s="116">
        <v>1964</v>
      </c>
      <c r="H319" s="78">
        <f>IF(V319&lt;&gt;"",H$5-V319+1,"")</f>
      </c>
      <c r="I319" s="78"/>
      <c r="J319" s="79">
        <f>IF(W319&lt;&gt;"",(J$5-W319+1)*1.5,"")</f>
      </c>
      <c r="K319" s="80"/>
      <c r="L319" s="81">
        <f>Y319</f>
        <v>0</v>
      </c>
      <c r="M319" s="82">
        <f>Z319</f>
        <v>0</v>
      </c>
      <c r="N319" s="83">
        <f>AH319</f>
        <v>0</v>
      </c>
      <c r="O319" s="83">
        <f>AI319</f>
        <v>0</v>
      </c>
      <c r="P319" s="82">
        <f>SUM(H319:J319)</f>
        <v>0</v>
      </c>
      <c r="Q319" s="84">
        <f>SUM(H319:K319)+MAX(M319,O319)</f>
        <v>0</v>
      </c>
      <c r="R319" s="85">
        <f>Q319+MAX(T319,U319)</f>
        <v>0</v>
      </c>
      <c r="S319" s="84">
        <f>SUM($H319:$K319)+MAX(M319,O319)</f>
        <v>0</v>
      </c>
      <c r="T319" s="86">
        <f>IF(L319&gt;0,3,0)</f>
        <v>0</v>
      </c>
      <c r="U319" s="86">
        <f>IF(P319&gt;0,3,0)</f>
        <v>0</v>
      </c>
      <c r="V319" s="87"/>
      <c r="W319" s="87"/>
      <c r="X319" s="88">
        <v>0</v>
      </c>
      <c r="Y319" s="80"/>
      <c r="Z319" s="80"/>
      <c r="AA319" s="80"/>
      <c r="AB319" s="80"/>
      <c r="AC319" s="80"/>
      <c r="AD319" s="99"/>
      <c r="AE319" s="80"/>
      <c r="AF319" s="80"/>
      <c r="AG319" s="80"/>
      <c r="AH319" s="93">
        <f>MAX(AA319:AG319)</f>
        <v>0</v>
      </c>
      <c r="AI319" s="89">
        <f>AH319*AI$5</f>
        <v>0</v>
      </c>
      <c r="AK319" s="2"/>
      <c r="AM319" s="2"/>
    </row>
    <row r="320" spans="1:39" s="94" customFormat="1" ht="15.75" customHeight="1" hidden="1">
      <c r="A320" s="74">
        <f>A319+1</f>
        <v>314</v>
      </c>
      <c r="B320" s="97" t="s">
        <v>376</v>
      </c>
      <c r="C320" s="42" t="s">
        <v>49</v>
      </c>
      <c r="D320" s="76" t="s">
        <v>43</v>
      </c>
      <c r="E320" s="76" t="s">
        <v>44</v>
      </c>
      <c r="F320" s="77" t="str">
        <f>IF(G320&lt;1942,"L",IF(G320&lt;1947,"SM",IF(G320&lt;1957,"M",IF(G320&gt;2002,"J",""))))</f>
        <v>M</v>
      </c>
      <c r="G320" s="76">
        <v>1955</v>
      </c>
      <c r="H320" s="78">
        <f>IF(V320&lt;&gt;"",H$5-V320+1,"")</f>
      </c>
      <c r="I320" s="78"/>
      <c r="J320" s="79">
        <f>IF(W320&lt;&gt;"",(J$5-W320+1)*1.5,"")</f>
      </c>
      <c r="K320" s="87"/>
      <c r="L320" s="81">
        <f>Y320</f>
        <v>0</v>
      </c>
      <c r="M320" s="82">
        <f>Z320</f>
        <v>0</v>
      </c>
      <c r="N320" s="83">
        <f>AH320</f>
        <v>0</v>
      </c>
      <c r="O320" s="83">
        <f>AI320</f>
        <v>0</v>
      </c>
      <c r="P320" s="82">
        <f>SUM(H320:J320)</f>
        <v>0</v>
      </c>
      <c r="Q320" s="84">
        <f>SUM(H320:K320)+MAX(M320,O320)</f>
        <v>0</v>
      </c>
      <c r="R320" s="85">
        <f>Q320+MAX(T320,U320)</f>
        <v>0</v>
      </c>
      <c r="S320" s="84">
        <f>SUM($H320:$K320)+MAX(M320,O320)</f>
        <v>0</v>
      </c>
      <c r="T320" s="86">
        <f>IF(L320&gt;0,3,0)</f>
        <v>0</v>
      </c>
      <c r="U320" s="86">
        <f>IF(P320&gt;0,3,0)</f>
        <v>0</v>
      </c>
      <c r="V320" s="87"/>
      <c r="W320" s="87"/>
      <c r="X320" s="88">
        <v>0</v>
      </c>
      <c r="Y320" s="80"/>
      <c r="Z320" s="80"/>
      <c r="AA320" s="80"/>
      <c r="AB320" s="87"/>
      <c r="AC320" s="80"/>
      <c r="AD320" s="99"/>
      <c r="AE320" s="80"/>
      <c r="AF320" s="80"/>
      <c r="AG320" s="80"/>
      <c r="AH320" s="93">
        <f>MAX(AA320:AG320)</f>
        <v>0</v>
      </c>
      <c r="AI320" s="89">
        <f>AH320*AI$5</f>
        <v>0</v>
      </c>
      <c r="AM320" s="2"/>
    </row>
    <row r="321" spans="1:49" s="94" customFormat="1" ht="15.75" customHeight="1" hidden="1">
      <c r="A321" s="74">
        <f>A320+1</f>
        <v>315</v>
      </c>
      <c r="B321" s="113" t="s">
        <v>377</v>
      </c>
      <c r="C321" s="42" t="s">
        <v>168</v>
      </c>
      <c r="D321" s="42" t="s">
        <v>230</v>
      </c>
      <c r="E321" s="76" t="s">
        <v>44</v>
      </c>
      <c r="F321" s="77" t="str">
        <f>IF(G321&lt;1942,"L",IF(G321&lt;1947,"SM",IF(G321&lt;1957,"M",IF(G321&gt;2002,"J",""))))</f>
        <v>L</v>
      </c>
      <c r="G321" s="76"/>
      <c r="H321" s="78">
        <f>IF(V321&lt;&gt;"",H$5-V321+1,"")</f>
      </c>
      <c r="I321" s="78"/>
      <c r="J321" s="79">
        <f>IF(W321&lt;&gt;"",(J$5-W321+1)*1.5,"")</f>
      </c>
      <c r="K321" s="87"/>
      <c r="L321" s="81">
        <f>Y321</f>
        <v>0</v>
      </c>
      <c r="M321" s="82">
        <f>Z321</f>
        <v>0</v>
      </c>
      <c r="N321" s="81"/>
      <c r="O321" s="83">
        <f>AI321</f>
        <v>0</v>
      </c>
      <c r="P321" s="82">
        <f>SUM(H321:J321)</f>
        <v>0</v>
      </c>
      <c r="Q321" s="84">
        <f>SUM(H321:K321)+MAX(M321,O321)</f>
        <v>0</v>
      </c>
      <c r="R321" s="85">
        <f>Q321+MAX(T321,U321)</f>
        <v>0</v>
      </c>
      <c r="S321" s="84">
        <f>SUM($H321:$K321)+MAX(M321,O321)</f>
        <v>0</v>
      </c>
      <c r="T321" s="86">
        <f>IF(L321&gt;0,3,0)</f>
        <v>0</v>
      </c>
      <c r="U321" s="86">
        <f>IF(P321&gt;0,3,0)</f>
        <v>0</v>
      </c>
      <c r="V321" s="87"/>
      <c r="W321" s="87"/>
      <c r="X321" s="88">
        <v>0</v>
      </c>
      <c r="Y321" s="80"/>
      <c r="Z321" s="80"/>
      <c r="AA321" s="80"/>
      <c r="AB321" s="87"/>
      <c r="AC321" s="80"/>
      <c r="AD321" s="99"/>
      <c r="AE321" s="80"/>
      <c r="AF321" s="80"/>
      <c r="AG321" s="80"/>
      <c r="AH321" s="93">
        <f>MAX(AA321:AG321)</f>
        <v>0</v>
      </c>
      <c r="AI321" s="89">
        <f>AH321*AI$5</f>
        <v>0</v>
      </c>
      <c r="AL321" s="96"/>
      <c r="AM321" s="96"/>
      <c r="AR321" s="2"/>
      <c r="AS321" s="2"/>
      <c r="AT321" s="2"/>
      <c r="AU321" s="2"/>
      <c r="AV321" s="2"/>
      <c r="AW321" s="2"/>
    </row>
    <row r="322" spans="1:45" s="94" customFormat="1" ht="15.75" customHeight="1" hidden="1">
      <c r="A322" s="74">
        <f>A321+1</f>
        <v>316</v>
      </c>
      <c r="B322" s="97" t="s">
        <v>378</v>
      </c>
      <c r="C322" s="42" t="s">
        <v>70</v>
      </c>
      <c r="D322" s="76" t="s">
        <v>43</v>
      </c>
      <c r="E322" s="76" t="s">
        <v>44</v>
      </c>
      <c r="F322" s="77">
        <f>IF(G322&lt;1942,"L",IF(G322&lt;1947,"SM",IF(G322&lt;1957,"M",IF(G322&gt;2002,"J",""))))</f>
      </c>
      <c r="G322" s="103">
        <v>1964</v>
      </c>
      <c r="H322" s="78">
        <f>IF(V322&lt;&gt;"",H$5-V322+1,"")</f>
      </c>
      <c r="I322" s="78"/>
      <c r="J322" s="79">
        <f>IF(W322&lt;&gt;"",(J$5-W322+1)*1.5,"")</f>
      </c>
      <c r="K322" s="104"/>
      <c r="L322" s="81">
        <f>Y322</f>
        <v>0</v>
      </c>
      <c r="M322" s="82">
        <f>Z322</f>
        <v>0</v>
      </c>
      <c r="N322" s="83">
        <f>AH322</f>
        <v>0</v>
      </c>
      <c r="O322" s="83">
        <f>AI322</f>
        <v>0</v>
      </c>
      <c r="P322" s="82">
        <f>SUM(H322:J322)</f>
        <v>0</v>
      </c>
      <c r="Q322" s="84">
        <f>SUM(H322:K322)+MAX(M322,O322)</f>
        <v>0</v>
      </c>
      <c r="R322" s="85">
        <f>Q322+MAX(T322,U322)</f>
        <v>0</v>
      </c>
      <c r="S322" s="84">
        <f>SUM($H322:$K322)+MAX(M322,O322)</f>
        <v>0</v>
      </c>
      <c r="T322" s="86">
        <f>IF(L322&gt;0,3,0)</f>
        <v>0</v>
      </c>
      <c r="U322" s="86">
        <f>IF(P322&gt;0,3,0)</f>
        <v>0</v>
      </c>
      <c r="V322" s="87"/>
      <c r="W322" s="87"/>
      <c r="X322" s="88">
        <v>0</v>
      </c>
      <c r="Y322" s="80"/>
      <c r="Z322" s="89"/>
      <c r="AA322" s="80"/>
      <c r="AB322" s="87"/>
      <c r="AC322" s="80"/>
      <c r="AD322" s="80"/>
      <c r="AE322" s="80"/>
      <c r="AF322" s="80"/>
      <c r="AG322" s="80"/>
      <c r="AH322" s="93">
        <f>MAX(AA322:AG322)</f>
        <v>0</v>
      </c>
      <c r="AI322" s="89">
        <f>AH322*AI$5</f>
        <v>0</v>
      </c>
      <c r="AL322" s="2"/>
      <c r="AP322" s="2"/>
      <c r="AR322" s="96"/>
      <c r="AS322" s="96"/>
    </row>
    <row r="323" spans="1:46" s="94" customFormat="1" ht="15.75" customHeight="1" hidden="1">
      <c r="A323" s="74">
        <f>A322+1</f>
        <v>317</v>
      </c>
      <c r="B323" s="97" t="s">
        <v>379</v>
      </c>
      <c r="C323" s="42" t="s">
        <v>42</v>
      </c>
      <c r="D323" s="76" t="s">
        <v>43</v>
      </c>
      <c r="E323" s="76" t="s">
        <v>44</v>
      </c>
      <c r="F323" s="77" t="str">
        <f>IF(G323&lt;1942,"L",IF(G323&lt;1947,"SM",IF(G323&lt;1957,"M",IF(G323&gt;2002,"J",""))))</f>
        <v>M</v>
      </c>
      <c r="G323" s="76">
        <v>1949</v>
      </c>
      <c r="H323" s="78">
        <f>IF(V323&lt;&gt;"",H$5-V323+1,"")</f>
      </c>
      <c r="I323" s="78"/>
      <c r="J323" s="79">
        <f>IF(W323&lt;&gt;"",(J$5-W323+1)*1.5,"")</f>
      </c>
      <c r="K323" s="87"/>
      <c r="L323" s="81">
        <f>Y323</f>
        <v>0</v>
      </c>
      <c r="M323" s="82">
        <f>Z323</f>
        <v>0</v>
      </c>
      <c r="N323" s="83">
        <f>AH323</f>
        <v>0</v>
      </c>
      <c r="O323" s="83">
        <f>AI323</f>
        <v>0</v>
      </c>
      <c r="P323" s="82">
        <f>SUM(H323:J323)</f>
        <v>0</v>
      </c>
      <c r="Q323" s="84">
        <f>SUM(H323:K323)+MAX(M323,O323)</f>
        <v>0</v>
      </c>
      <c r="R323" s="85">
        <f>Q323+MAX(T323,U323)</f>
        <v>0</v>
      </c>
      <c r="S323" s="84">
        <f>SUM($H323:$K323)+MAX(M323,O323)</f>
        <v>0</v>
      </c>
      <c r="T323" s="86">
        <f>IF(L323&gt;0,3,0)</f>
        <v>0</v>
      </c>
      <c r="U323" s="86">
        <f>IF(P323&gt;0,3,0)</f>
        <v>0</v>
      </c>
      <c r="V323" s="87"/>
      <c r="W323" s="87"/>
      <c r="X323" s="88">
        <v>0</v>
      </c>
      <c r="Y323" s="80">
        <f>IF(X323&gt;0,X$5-X323+1,0)</f>
        <v>0</v>
      </c>
      <c r="Z323" s="89">
        <f>Y323*Z$5</f>
        <v>0</v>
      </c>
      <c r="AA323" s="80"/>
      <c r="AB323" s="87"/>
      <c r="AC323" s="80"/>
      <c r="AD323" s="92"/>
      <c r="AE323" s="80"/>
      <c r="AF323" s="80"/>
      <c r="AG323" s="80"/>
      <c r="AH323" s="93">
        <f>MAX(AA323:AG323)</f>
        <v>0</v>
      </c>
      <c r="AI323" s="89">
        <f>AH323*AI$5</f>
        <v>0</v>
      </c>
      <c r="AK323" s="2"/>
      <c r="AM323" s="111"/>
      <c r="AQ323" s="95"/>
      <c r="AT323" s="2"/>
    </row>
    <row r="324" spans="1:46" s="94" customFormat="1" ht="15.75" customHeight="1" hidden="1">
      <c r="A324" s="74">
        <f>A323+1</f>
        <v>318</v>
      </c>
      <c r="B324" s="106" t="s">
        <v>380</v>
      </c>
      <c r="C324" s="42"/>
      <c r="D324" s="76" t="s">
        <v>43</v>
      </c>
      <c r="E324" s="41" t="s">
        <v>66</v>
      </c>
      <c r="F324" s="77">
        <f>IF(G324&lt;1942,"L",IF(G324&lt;1947,"SM",IF(G324&lt;1957,"M",IF(G324&gt;2002,"J",""))))</f>
      </c>
      <c r="G324" s="76">
        <v>1975</v>
      </c>
      <c r="H324" s="78">
        <f>IF(V324&lt;&gt;"",H$5-V324+1,"")</f>
      </c>
      <c r="I324" s="78"/>
      <c r="J324" s="79">
        <f>IF(W324&lt;&gt;"",(J$5-W324+1)*1.5,"")</f>
      </c>
      <c r="K324" s="87"/>
      <c r="L324" s="81">
        <f>Y324</f>
        <v>0</v>
      </c>
      <c r="M324" s="82">
        <f>Z324</f>
        <v>0</v>
      </c>
      <c r="N324" s="124"/>
      <c r="O324" s="83">
        <f>AI324</f>
        <v>0</v>
      </c>
      <c r="P324" s="82">
        <f>SUM(H324:J324)</f>
        <v>0</v>
      </c>
      <c r="Q324" s="84">
        <f>SUM(H324:K324)+MAX(M324,O324)</f>
        <v>0</v>
      </c>
      <c r="R324" s="85">
        <f>Q324+MAX(T324,U324)</f>
        <v>0</v>
      </c>
      <c r="S324" s="84">
        <f>SUM($H324:$K324)+MAX(M324,O324)</f>
        <v>0</v>
      </c>
      <c r="T324" s="86">
        <f>IF(L324&gt;0,3,0)</f>
        <v>0</v>
      </c>
      <c r="U324" s="86">
        <f>IF(P324&gt;0,3,0)</f>
        <v>0</v>
      </c>
      <c r="V324" s="87"/>
      <c r="W324" s="87"/>
      <c r="X324" s="88">
        <v>0</v>
      </c>
      <c r="Y324" s="80">
        <f>IF(X324&gt;0,X$5-X324+1,0)</f>
        <v>0</v>
      </c>
      <c r="Z324" s="80"/>
      <c r="AA324" s="80"/>
      <c r="AB324" s="87"/>
      <c r="AC324" s="80"/>
      <c r="AD324" s="99"/>
      <c r="AE324" s="80"/>
      <c r="AF324" s="80"/>
      <c r="AG324" s="80"/>
      <c r="AH324" s="93">
        <f>MAX(AA324:AG324)</f>
        <v>0</v>
      </c>
      <c r="AI324" s="89">
        <f>AH324*AI$5</f>
        <v>0</v>
      </c>
      <c r="AK324" s="2"/>
      <c r="AT324" s="2"/>
    </row>
    <row r="325" spans="1:49" s="94" customFormat="1" ht="15.75" customHeight="1" hidden="1">
      <c r="A325" s="74">
        <f>A324+1</f>
        <v>319</v>
      </c>
      <c r="B325" s="75" t="s">
        <v>381</v>
      </c>
      <c r="C325" s="42" t="s">
        <v>42</v>
      </c>
      <c r="D325" s="76" t="s">
        <v>43</v>
      </c>
      <c r="E325" s="76" t="s">
        <v>44</v>
      </c>
      <c r="F325" s="77">
        <f>IF(G325&lt;1942,"L",IF(G325&lt;1947,"SM",IF(G325&lt;1957,"M",IF(G325&gt;2002,"J",""))))</f>
      </c>
      <c r="G325" s="76">
        <v>1969</v>
      </c>
      <c r="H325" s="78">
        <f>IF(V325&lt;&gt;"",H$5-V325+1,"")</f>
      </c>
      <c r="I325" s="78"/>
      <c r="J325" s="79"/>
      <c r="K325" s="80"/>
      <c r="L325" s="81">
        <f>Y325</f>
        <v>0</v>
      </c>
      <c r="M325" s="82">
        <f>Z325</f>
        <v>0</v>
      </c>
      <c r="N325" s="83">
        <f>AH325</f>
        <v>0</v>
      </c>
      <c r="O325" s="83">
        <f>AI325</f>
        <v>0</v>
      </c>
      <c r="P325" s="82">
        <f>SUM(H325:J325)</f>
        <v>0</v>
      </c>
      <c r="Q325" s="84">
        <f>SUM(H325:K325)+MAX(M325,O325)</f>
        <v>0</v>
      </c>
      <c r="R325" s="85">
        <f>Q325+MAX(T325,U325)</f>
        <v>0</v>
      </c>
      <c r="S325" s="84">
        <f>SUM($H325:$K325)+MAX(M325,O325)</f>
        <v>0</v>
      </c>
      <c r="T325" s="86"/>
      <c r="U325" s="86"/>
      <c r="V325" s="87"/>
      <c r="W325" s="87"/>
      <c r="X325" s="88">
        <v>0</v>
      </c>
      <c r="Y325" s="80">
        <f>IF(X325&gt;0,X$5-X325+1,0)</f>
        <v>0</v>
      </c>
      <c r="Z325" s="89"/>
      <c r="AA325" s="80"/>
      <c r="AB325" s="87"/>
      <c r="AC325" s="80"/>
      <c r="AD325" s="99"/>
      <c r="AE325" s="80"/>
      <c r="AF325" s="80"/>
      <c r="AG325" s="80"/>
      <c r="AH325" s="93">
        <f>MAX(AA325:AG325)</f>
        <v>0</v>
      </c>
      <c r="AI325" s="89">
        <f>AH325*AI$5</f>
        <v>0</v>
      </c>
      <c r="AR325" s="2"/>
      <c r="AS325" s="2"/>
      <c r="AT325" s="2"/>
      <c r="AU325" s="2"/>
      <c r="AV325" s="2"/>
      <c r="AW325" s="2"/>
    </row>
    <row r="326" spans="1:43" s="94" customFormat="1" ht="15.75" customHeight="1" hidden="1">
      <c r="A326" s="74">
        <f>A325+1</f>
        <v>320</v>
      </c>
      <c r="B326" s="106" t="s">
        <v>382</v>
      </c>
      <c r="C326" s="42" t="s">
        <v>46</v>
      </c>
      <c r="D326" s="41" t="s">
        <v>383</v>
      </c>
      <c r="E326" s="41" t="s">
        <v>66</v>
      </c>
      <c r="F326" s="77">
        <f>IF(G326&lt;1942,"L",IF(G326&lt;1947,"SM",IF(G326&lt;1957,"M",IF(G326&gt;2002,"J",""))))</f>
      </c>
      <c r="G326" s="116">
        <v>1982</v>
      </c>
      <c r="H326" s="78">
        <f>IF(V326&lt;&gt;"",H$5-V326+1,"")</f>
      </c>
      <c r="I326" s="78"/>
      <c r="J326" s="79">
        <f>IF(W326&lt;&gt;"",(J$5-W326+1)*1.5,"")</f>
      </c>
      <c r="K326" s="80"/>
      <c r="L326" s="81">
        <f>Y326</f>
        <v>0</v>
      </c>
      <c r="M326" s="82">
        <f>Z326</f>
        <v>0</v>
      </c>
      <c r="N326" s="83">
        <f>AH326</f>
        <v>0</v>
      </c>
      <c r="O326" s="83">
        <f>AI326</f>
        <v>0</v>
      </c>
      <c r="P326" s="82">
        <f>SUM(H326:J326)</f>
        <v>0</v>
      </c>
      <c r="Q326" s="84">
        <f>SUM(H326:K326)+MAX(M326,O326)</f>
        <v>0</v>
      </c>
      <c r="R326" s="85">
        <f>Q326+MAX(T326,U326)</f>
        <v>0</v>
      </c>
      <c r="S326" s="84">
        <f>SUM($H326:$K326)+MAX(M326,O326)</f>
        <v>0</v>
      </c>
      <c r="T326" s="86">
        <f>IF(L326&gt;0,3,0)</f>
        <v>0</v>
      </c>
      <c r="U326" s="86">
        <f>IF(P326&gt;0,3,0)</f>
        <v>0</v>
      </c>
      <c r="V326" s="87"/>
      <c r="W326" s="87"/>
      <c r="X326" s="88">
        <v>0</v>
      </c>
      <c r="Y326" s="80">
        <f>IF(X326&gt;0,X$5-X326+1,0)</f>
        <v>0</v>
      </c>
      <c r="Z326" s="89"/>
      <c r="AA326" s="80"/>
      <c r="AB326" s="80"/>
      <c r="AC326" s="80"/>
      <c r="AD326" s="99"/>
      <c r="AE326" s="80"/>
      <c r="AF326" s="80"/>
      <c r="AG326" s="80"/>
      <c r="AH326" s="93">
        <f>MAX(AA326:AG326)</f>
        <v>0</v>
      </c>
      <c r="AI326" s="89">
        <f>AH326*AI$5</f>
        <v>0</v>
      </c>
      <c r="AJ326" s="2"/>
      <c r="AK326" s="2"/>
      <c r="AL326" s="2"/>
      <c r="AM326" s="96"/>
      <c r="AQ326" s="96"/>
    </row>
    <row r="327" spans="1:35" s="94" customFormat="1" ht="15.75" customHeight="1" hidden="1">
      <c r="A327" s="74">
        <f>A326+1</f>
        <v>321</v>
      </c>
      <c r="B327" s="97" t="s">
        <v>384</v>
      </c>
      <c r="C327" s="42" t="s">
        <v>42</v>
      </c>
      <c r="D327" s="76" t="s">
        <v>43</v>
      </c>
      <c r="E327" s="76" t="s">
        <v>44</v>
      </c>
      <c r="F327" s="77" t="str">
        <f>IF(G327&lt;1942,"L",IF(G327&lt;1947,"SM",IF(G327&lt;1957,"M",IF(G327&gt;2002,"J",""))))</f>
        <v>L</v>
      </c>
      <c r="G327" s="76">
        <v>1940</v>
      </c>
      <c r="H327" s="78">
        <f>IF(V327&lt;&gt;"",H$5-V327+1,"")</f>
      </c>
      <c r="I327" s="78"/>
      <c r="J327" s="79">
        <f>IF(W327&lt;&gt;"",(J$5-W327+1)*1.5,"")</f>
      </c>
      <c r="K327" s="87"/>
      <c r="L327" s="81">
        <f>Y327</f>
        <v>0</v>
      </c>
      <c r="M327" s="82">
        <f>Z327</f>
        <v>0</v>
      </c>
      <c r="N327" s="83">
        <f>AH327</f>
        <v>0</v>
      </c>
      <c r="O327" s="83">
        <f>AI327</f>
        <v>0</v>
      </c>
      <c r="P327" s="82">
        <f>SUM(H327:J327)</f>
        <v>0</v>
      </c>
      <c r="Q327" s="84">
        <f>SUM(H327:K327)+MAX(M327,O327)</f>
        <v>0</v>
      </c>
      <c r="R327" s="85">
        <f>Q327+MAX(T327,U327)</f>
        <v>0</v>
      </c>
      <c r="S327" s="84">
        <f>SUM($H327:$K327)+MAX(M327,O327)</f>
        <v>0</v>
      </c>
      <c r="T327" s="86">
        <f>IF(L327&gt;0,3,0)</f>
        <v>0</v>
      </c>
      <c r="U327" s="86">
        <f>IF(P327&gt;0,3,0)</f>
        <v>0</v>
      </c>
      <c r="V327" s="87"/>
      <c r="W327" s="87"/>
      <c r="X327" s="88">
        <v>0</v>
      </c>
      <c r="Y327" s="80">
        <f>IF(X327&gt;0,X$5-X327+1,0)</f>
        <v>0</v>
      </c>
      <c r="Z327" s="80"/>
      <c r="AA327" s="90"/>
      <c r="AB327" s="87"/>
      <c r="AC327" s="98"/>
      <c r="AD327" s="99"/>
      <c r="AE327" s="98"/>
      <c r="AF327" s="98"/>
      <c r="AG327" s="98"/>
      <c r="AH327" s="93">
        <f>MAX(AA327:AG327)</f>
        <v>0</v>
      </c>
      <c r="AI327" s="89">
        <f>AH327*AI$5</f>
        <v>0</v>
      </c>
    </row>
    <row r="328" spans="1:49" s="94" customFormat="1" ht="15.75" customHeight="1" hidden="1">
      <c r="A328" s="74">
        <f>A327+1</f>
        <v>322</v>
      </c>
      <c r="B328" s="97" t="s">
        <v>385</v>
      </c>
      <c r="C328" s="42" t="s">
        <v>70</v>
      </c>
      <c r="D328" s="76" t="s">
        <v>43</v>
      </c>
      <c r="E328" s="76" t="s">
        <v>44</v>
      </c>
      <c r="F328" s="77" t="str">
        <f>IF(G328&lt;1942,"L",IF(G328&lt;1947,"SM",IF(G328&lt;1957,"M",IF(G328&gt;2002,"J",""))))</f>
        <v>M</v>
      </c>
      <c r="G328" s="76">
        <v>1951</v>
      </c>
      <c r="H328" s="78">
        <f>IF(V328&lt;&gt;"",H$5-V328+1,"")</f>
      </c>
      <c r="I328" s="78"/>
      <c r="J328" s="79">
        <f>IF(W328&lt;&gt;"",(J$5-W328+1)*1.5,"")</f>
      </c>
      <c r="K328" s="87"/>
      <c r="L328" s="81">
        <f>Y328</f>
        <v>0</v>
      </c>
      <c r="M328" s="82">
        <f>Z328</f>
        <v>0</v>
      </c>
      <c r="N328" s="83">
        <f>AH328</f>
        <v>0</v>
      </c>
      <c r="O328" s="83">
        <f>AI328</f>
        <v>0</v>
      </c>
      <c r="P328" s="82">
        <f>SUM(H328:J328)</f>
        <v>0</v>
      </c>
      <c r="Q328" s="84">
        <f>SUM(H328:K328)+MAX(M328,O328)</f>
        <v>0</v>
      </c>
      <c r="R328" s="85">
        <f>Q328+MAX(T328,U328)</f>
        <v>0</v>
      </c>
      <c r="S328" s="84">
        <f>SUM($H328:$K328)+MAX(M328,O328)</f>
        <v>0</v>
      </c>
      <c r="T328" s="86">
        <f>IF(L328&gt;0,3,0)</f>
        <v>0</v>
      </c>
      <c r="U328" s="86">
        <f>IF(P328&gt;0,3,0)</f>
        <v>0</v>
      </c>
      <c r="V328" s="87"/>
      <c r="W328" s="87"/>
      <c r="X328" s="88">
        <v>0</v>
      </c>
      <c r="Y328" s="80">
        <f>IF(X328&gt;0,X$5-X328+1,0)</f>
        <v>0</v>
      </c>
      <c r="Z328" s="89">
        <f>Y328*Z$5</f>
        <v>0</v>
      </c>
      <c r="AA328" s="90"/>
      <c r="AB328" s="87"/>
      <c r="AC328" s="80"/>
      <c r="AD328" s="80"/>
      <c r="AE328" s="80"/>
      <c r="AF328" s="80"/>
      <c r="AG328" s="80"/>
      <c r="AH328" s="93">
        <f>MAX(AA328:AG328)</f>
        <v>0</v>
      </c>
      <c r="AI328" s="89">
        <f>AH328*AI$5</f>
        <v>0</v>
      </c>
      <c r="AR328" s="2"/>
      <c r="AS328" s="2"/>
      <c r="AT328" s="2"/>
      <c r="AU328" s="2"/>
      <c r="AV328" s="2"/>
      <c r="AW328" s="2"/>
    </row>
    <row r="329" spans="1:49" s="94" customFormat="1" ht="15.75" customHeight="1" hidden="1">
      <c r="A329" s="74">
        <f>A328+1</f>
        <v>323</v>
      </c>
      <c r="B329" s="97" t="s">
        <v>386</v>
      </c>
      <c r="C329" s="42" t="s">
        <v>49</v>
      </c>
      <c r="D329" s="76" t="s">
        <v>43</v>
      </c>
      <c r="E329" s="76" t="s">
        <v>44</v>
      </c>
      <c r="F329" s="77">
        <f>IF(G329&lt;1942,"L",IF(G329&lt;1947,"SM",IF(G329&lt;1957,"M",IF(G329&gt;2002,"J",""))))</f>
      </c>
      <c r="G329" s="76">
        <v>1961</v>
      </c>
      <c r="H329" s="78">
        <f>IF(V329&lt;&gt;"",H$5-V329+1,"")</f>
      </c>
      <c r="I329" s="78"/>
      <c r="J329" s="79">
        <f>IF(W329&lt;&gt;"",(J$5-W329+1)*1.5,"")</f>
      </c>
      <c r="K329" s="87"/>
      <c r="L329" s="81">
        <f>Y329</f>
        <v>0</v>
      </c>
      <c r="M329" s="82">
        <f>Z329</f>
        <v>0</v>
      </c>
      <c r="N329" s="83">
        <f>AH329</f>
        <v>0</v>
      </c>
      <c r="O329" s="83">
        <f>AI329</f>
        <v>0</v>
      </c>
      <c r="P329" s="82">
        <f>SUM(H329:J329)</f>
        <v>0</v>
      </c>
      <c r="Q329" s="84">
        <f>SUM(H329:K329)+MAX(M329,O329)</f>
        <v>0</v>
      </c>
      <c r="R329" s="85">
        <f>Q329+MAX(T329,U329)</f>
        <v>0</v>
      </c>
      <c r="S329" s="84">
        <f>SUM($H329:$K329)+MAX(M329,O329)</f>
        <v>0</v>
      </c>
      <c r="T329" s="86">
        <f>IF(L329&gt;0,3,0)</f>
        <v>0</v>
      </c>
      <c r="U329" s="86">
        <f>IF(P329&gt;0,3,0)</f>
        <v>0</v>
      </c>
      <c r="V329" s="87"/>
      <c r="W329" s="87"/>
      <c r="X329" s="88">
        <v>0</v>
      </c>
      <c r="Y329" s="80"/>
      <c r="Z329" s="89"/>
      <c r="AA329" s="90"/>
      <c r="AB329" s="87"/>
      <c r="AC329" s="80"/>
      <c r="AD329" s="99"/>
      <c r="AE329" s="80"/>
      <c r="AF329" s="80"/>
      <c r="AG329" s="80"/>
      <c r="AH329" s="93">
        <f>MAX(AA329:AG329)</f>
        <v>0</v>
      </c>
      <c r="AI329" s="89">
        <f>AH329*AI$5</f>
        <v>0</v>
      </c>
      <c r="AK329" s="2"/>
      <c r="AL329" s="2"/>
      <c r="AR329" s="2"/>
      <c r="AS329" s="2"/>
      <c r="AT329" s="2"/>
      <c r="AU329" s="2"/>
      <c r="AV329" s="2"/>
      <c r="AW329" s="2"/>
    </row>
    <row r="330" spans="1:49" s="94" customFormat="1" ht="15.75" customHeight="1" hidden="1">
      <c r="A330" s="74">
        <f>A329+1</f>
        <v>324</v>
      </c>
      <c r="B330" s="75" t="s">
        <v>387</v>
      </c>
      <c r="C330" s="42" t="s">
        <v>46</v>
      </c>
      <c r="D330" s="76" t="s">
        <v>43</v>
      </c>
      <c r="E330" s="76" t="s">
        <v>44</v>
      </c>
      <c r="F330" s="77" t="str">
        <f>IF(G330&lt;1942,"L",IF(G330&lt;1947,"SM",IF(G330&lt;1957,"M",IF(G330&gt;2002,"J",""))))</f>
        <v>M</v>
      </c>
      <c r="G330" s="76">
        <v>1954</v>
      </c>
      <c r="H330" s="78">
        <f>IF(V330&lt;&gt;"",H$5-V330+1,"")</f>
      </c>
      <c r="I330" s="78"/>
      <c r="J330" s="79">
        <f>IF(W330&lt;&gt;"",(J$5-W330+1)*1.5,"")</f>
      </c>
      <c r="K330" s="80"/>
      <c r="L330" s="81">
        <f>Y330</f>
        <v>0</v>
      </c>
      <c r="M330" s="82">
        <f>Z330</f>
        <v>0</v>
      </c>
      <c r="N330" s="83">
        <f>AH330</f>
        <v>0</v>
      </c>
      <c r="O330" s="83">
        <f>AI330</f>
        <v>0</v>
      </c>
      <c r="P330" s="82">
        <f>SUM(H330:J330)</f>
        <v>0</v>
      </c>
      <c r="Q330" s="84">
        <f>SUM(H330:K330)+MAX(M330,O330)</f>
        <v>0</v>
      </c>
      <c r="R330" s="85">
        <f>Q330+MAX(T330,U330)</f>
        <v>0</v>
      </c>
      <c r="S330" s="84">
        <f>SUM($H330:$K330)+MAX(M330,O330)</f>
        <v>0</v>
      </c>
      <c r="T330" s="86">
        <f>IF(L330&gt;0,3,0)</f>
        <v>0</v>
      </c>
      <c r="U330" s="86">
        <f>IF(P330&gt;0,3,0)</f>
        <v>0</v>
      </c>
      <c r="V330" s="87"/>
      <c r="W330" s="87"/>
      <c r="X330" s="88">
        <v>0</v>
      </c>
      <c r="Y330" s="80"/>
      <c r="Z330" s="89"/>
      <c r="AA330" s="80"/>
      <c r="AB330" s="87"/>
      <c r="AC330" s="80"/>
      <c r="AD330" s="99"/>
      <c r="AE330" s="80"/>
      <c r="AF330" s="80"/>
      <c r="AG330" s="80"/>
      <c r="AH330" s="93">
        <f>MAX(AA330:AG330)</f>
        <v>0</v>
      </c>
      <c r="AI330" s="89">
        <f>AH330*AI$5</f>
        <v>0</v>
      </c>
      <c r="AM330" s="2"/>
      <c r="AR330" s="2"/>
      <c r="AS330" s="2"/>
      <c r="AT330" s="2"/>
      <c r="AU330" s="2"/>
      <c r="AV330" s="2"/>
      <c r="AW330" s="2"/>
    </row>
    <row r="331" spans="1:49" s="94" customFormat="1" ht="15.75" customHeight="1" hidden="1">
      <c r="A331" s="74">
        <f>A330+1</f>
        <v>325</v>
      </c>
      <c r="B331" s="97" t="s">
        <v>388</v>
      </c>
      <c r="C331" s="42" t="s">
        <v>8</v>
      </c>
      <c r="D331" s="76" t="s">
        <v>43</v>
      </c>
      <c r="E331" s="76" t="s">
        <v>44</v>
      </c>
      <c r="F331" s="77">
        <f>IF(G331&lt;1942,"L",IF(G331&lt;1947,"SM",IF(G331&lt;1957,"M",IF(G331&gt;2002,"J",""))))</f>
      </c>
      <c r="G331" s="76">
        <v>1975</v>
      </c>
      <c r="H331" s="78">
        <f>IF(V331&lt;&gt;"",H$5-V331+1,"")</f>
      </c>
      <c r="I331" s="78"/>
      <c r="J331" s="79">
        <f>IF(W331&lt;&gt;"",(J$5-W331+1)*1.5,"")</f>
      </c>
      <c r="K331" s="87"/>
      <c r="L331" s="81">
        <f>Y331</f>
        <v>0</v>
      </c>
      <c r="M331" s="82">
        <f>Z331</f>
        <v>0</v>
      </c>
      <c r="N331" s="83">
        <f>AH331</f>
        <v>0</v>
      </c>
      <c r="O331" s="83">
        <f>AI331</f>
        <v>0</v>
      </c>
      <c r="P331" s="82">
        <f>SUM(H331:J331)</f>
        <v>0</v>
      </c>
      <c r="Q331" s="84">
        <f>SUM(H331:K331)+MAX(M331,O331)</f>
        <v>0</v>
      </c>
      <c r="R331" s="85">
        <f>Q331+MAX(T331,U331)</f>
        <v>0</v>
      </c>
      <c r="S331" s="84">
        <f>SUM($H331:$K331)+MAX(M331,O331)</f>
        <v>0</v>
      </c>
      <c r="T331" s="86">
        <f>IF(L331&gt;0,3,0)</f>
        <v>0</v>
      </c>
      <c r="U331" s="86">
        <f>IF(P331&gt;0,3,0)</f>
        <v>0</v>
      </c>
      <c r="V331" s="87"/>
      <c r="W331" s="87"/>
      <c r="X331" s="88">
        <v>0</v>
      </c>
      <c r="Y331" s="80"/>
      <c r="Z331" s="89"/>
      <c r="AA331" s="80"/>
      <c r="AB331" s="87"/>
      <c r="AC331" s="80"/>
      <c r="AD331" s="99"/>
      <c r="AE331" s="132"/>
      <c r="AF331" s="80"/>
      <c r="AG331" s="80"/>
      <c r="AH331" s="93">
        <f>MAX(AA331:AG331)</f>
        <v>0</v>
      </c>
      <c r="AI331" s="89">
        <f>AH331*AI$5</f>
        <v>0</v>
      </c>
      <c r="AR331" s="2"/>
      <c r="AS331" s="2"/>
      <c r="AT331" s="2"/>
      <c r="AU331" s="2"/>
      <c r="AV331" s="2"/>
      <c r="AW331" s="2"/>
    </row>
    <row r="332" spans="1:49" ht="15.75" customHeight="1" hidden="1">
      <c r="A332" s="74">
        <f>A331+1</f>
        <v>326</v>
      </c>
      <c r="B332" s="97" t="s">
        <v>389</v>
      </c>
      <c r="C332" s="42" t="s">
        <v>70</v>
      </c>
      <c r="D332" s="76" t="s">
        <v>43</v>
      </c>
      <c r="E332" s="76" t="s">
        <v>44</v>
      </c>
      <c r="F332" s="77">
        <f>IF(G332&lt;1942,"L",IF(G332&lt;1947,"SM",IF(G332&lt;1957,"M",IF(G332&gt;2002,"J",""))))</f>
      </c>
      <c r="G332" s="103">
        <v>1990</v>
      </c>
      <c r="H332" s="78">
        <f>IF(V332&lt;&gt;"",H$5-V332+1,"")</f>
      </c>
      <c r="I332" s="78"/>
      <c r="J332" s="79">
        <f>IF(W332&lt;&gt;"",(J$5-W332+1)*1.5,"")</f>
      </c>
      <c r="K332" s="104"/>
      <c r="L332" s="81">
        <f>Y332</f>
        <v>0</v>
      </c>
      <c r="M332" s="82">
        <f>Z332</f>
        <v>0</v>
      </c>
      <c r="N332" s="83">
        <f>AH332</f>
        <v>0</v>
      </c>
      <c r="O332" s="83">
        <f>AI332</f>
        <v>0</v>
      </c>
      <c r="P332" s="82">
        <f>SUM(H332:J332)</f>
        <v>0</v>
      </c>
      <c r="Q332" s="84">
        <f>SUM(H332:K332)+MAX(M332,O332)</f>
        <v>0</v>
      </c>
      <c r="R332" s="85">
        <f>Q332+MAX(T332,U332)</f>
        <v>0</v>
      </c>
      <c r="S332" s="84">
        <f>SUM($H332:$K332)+MAX(M332,O332)</f>
        <v>0</v>
      </c>
      <c r="T332" s="86">
        <f>IF(L332&gt;0,3,0)</f>
        <v>0</v>
      </c>
      <c r="U332" s="86">
        <f>IF(P332&gt;0,3,0)</f>
        <v>0</v>
      </c>
      <c r="V332" s="87"/>
      <c r="W332" s="87"/>
      <c r="X332" s="88">
        <v>0</v>
      </c>
      <c r="Y332" s="80"/>
      <c r="Z332" s="89"/>
      <c r="AA332" s="80"/>
      <c r="AB332" s="87"/>
      <c r="AC332" s="80"/>
      <c r="AD332" s="80"/>
      <c r="AE332" s="80"/>
      <c r="AF332" s="80"/>
      <c r="AG332" s="80"/>
      <c r="AH332" s="93">
        <f>MAX(AA332:AG332)</f>
        <v>0</v>
      </c>
      <c r="AI332" s="89">
        <f>AH332*AI$5</f>
        <v>0</v>
      </c>
      <c r="AJ332" s="94"/>
      <c r="AK332" s="95"/>
      <c r="AL332" s="94"/>
      <c r="AM332" s="94"/>
      <c r="AN332" s="94"/>
      <c r="AO332" s="94"/>
      <c r="AP332" s="94"/>
      <c r="AQ332" s="94"/>
      <c r="AR332" s="94"/>
      <c r="AS332" s="94"/>
      <c r="AT332" s="94"/>
      <c r="AU332" s="94"/>
      <c r="AV332" s="94"/>
      <c r="AW332" s="94"/>
    </row>
    <row r="333" spans="1:46" s="94" customFormat="1" ht="15.75" customHeight="1" hidden="1">
      <c r="A333" s="74">
        <f>A332+1</f>
        <v>327</v>
      </c>
      <c r="B333" s="97" t="s">
        <v>390</v>
      </c>
      <c r="C333" s="42" t="s">
        <v>52</v>
      </c>
      <c r="D333" s="76" t="s">
        <v>43</v>
      </c>
      <c r="E333" s="76" t="s">
        <v>44</v>
      </c>
      <c r="F333" s="77">
        <f>IF(G333&lt;1942,"L",IF(G333&lt;1947,"SM",IF(G333&lt;1957,"M",IF(G333&gt;2002,"J",""))))</f>
      </c>
      <c r="G333" s="76">
        <v>1970</v>
      </c>
      <c r="H333" s="78">
        <f>IF(V333&lt;&gt;"",H$5-V333+1,"")</f>
      </c>
      <c r="I333" s="78"/>
      <c r="J333" s="129">
        <f>IF(W333&lt;&gt;"",(J$5-W333+1)*1.5,"")</f>
      </c>
      <c r="K333" s="87"/>
      <c r="L333" s="81">
        <f>Y333</f>
        <v>0</v>
      </c>
      <c r="M333" s="82">
        <f>Z333</f>
        <v>0</v>
      </c>
      <c r="N333" s="83">
        <f>AH333</f>
        <v>0</v>
      </c>
      <c r="O333" s="83">
        <f>AI333</f>
        <v>0</v>
      </c>
      <c r="P333" s="82">
        <f>SUM(H333:J333)</f>
        <v>0</v>
      </c>
      <c r="Q333" s="84">
        <f>SUM(H333:K333)+MAX(M333,O333)</f>
        <v>0</v>
      </c>
      <c r="R333" s="85">
        <f>Q333+MAX(T333,U333)</f>
        <v>0</v>
      </c>
      <c r="S333" s="84">
        <f>SUM($H333:$K333)+MAX(M333,O333)</f>
        <v>0</v>
      </c>
      <c r="T333" s="86">
        <f>IF(L333&gt;0,3,0)</f>
        <v>0</v>
      </c>
      <c r="U333" s="86">
        <f>IF(P333&gt;0,3,0)</f>
        <v>0</v>
      </c>
      <c r="V333" s="87"/>
      <c r="W333" s="87"/>
      <c r="X333" s="88">
        <v>0</v>
      </c>
      <c r="Y333" s="80"/>
      <c r="Z333" s="89"/>
      <c r="AA333" s="80"/>
      <c r="AB333" s="87"/>
      <c r="AC333" s="80"/>
      <c r="AD333" s="99"/>
      <c r="AE333" s="80"/>
      <c r="AF333" s="80"/>
      <c r="AG333" s="80"/>
      <c r="AH333" s="93">
        <f>MAX(AA333:AG333)</f>
        <v>0</v>
      </c>
      <c r="AI333" s="89">
        <f>AH333*AI$5</f>
        <v>0</v>
      </c>
      <c r="AP333" s="2"/>
      <c r="AT333" s="96"/>
    </row>
    <row r="334" spans="1:52" s="94" customFormat="1" ht="15.75" customHeight="1" hidden="1">
      <c r="A334" s="74">
        <f>A333+1</f>
        <v>328</v>
      </c>
      <c r="B334" s="97" t="s">
        <v>391</v>
      </c>
      <c r="C334" s="42" t="s">
        <v>58</v>
      </c>
      <c r="D334" s="76" t="s">
        <v>43</v>
      </c>
      <c r="E334" s="76" t="s">
        <v>44</v>
      </c>
      <c r="F334" s="77">
        <f>IF(G334&lt;1942,"L",IF(G334&lt;1947,"SM",IF(G334&lt;1957,"M",IF(G334&gt;2002,"J",""))))</f>
      </c>
      <c r="G334" s="103">
        <v>1962</v>
      </c>
      <c r="H334" s="78">
        <f>IF(V334&lt;&gt;"",H$5-V334+1,"")</f>
      </c>
      <c r="I334" s="78"/>
      <c r="J334" s="79">
        <f>IF(W334&lt;&gt;"",(J$5-W334+1)*1.5,"")</f>
      </c>
      <c r="K334" s="104"/>
      <c r="L334" s="81">
        <f>Y334</f>
        <v>0</v>
      </c>
      <c r="M334" s="82">
        <f>Z334</f>
        <v>0</v>
      </c>
      <c r="N334" s="83">
        <f>AH334</f>
        <v>0</v>
      </c>
      <c r="O334" s="83">
        <f>AI334</f>
        <v>0</v>
      </c>
      <c r="P334" s="82">
        <f>SUM(H334:J334)</f>
        <v>0</v>
      </c>
      <c r="Q334" s="84">
        <f>SUM(H334:K334)+MAX(M334,O334)</f>
        <v>0</v>
      </c>
      <c r="R334" s="85">
        <f>Q334+MAX(T334,U334)</f>
        <v>0</v>
      </c>
      <c r="S334" s="84">
        <f>SUM($H334:$K334)+MAX(M334,O334)</f>
        <v>0</v>
      </c>
      <c r="T334" s="86">
        <f>IF(L334&gt;0,3,0)</f>
        <v>0</v>
      </c>
      <c r="U334" s="86">
        <f>IF(P334&gt;0,3,0)</f>
        <v>0</v>
      </c>
      <c r="V334" s="87"/>
      <c r="W334" s="87"/>
      <c r="X334" s="88">
        <v>0</v>
      </c>
      <c r="Y334" s="80"/>
      <c r="Z334" s="89"/>
      <c r="AA334" s="80"/>
      <c r="AB334" s="87"/>
      <c r="AC334" s="80"/>
      <c r="AD334" s="99"/>
      <c r="AE334" s="80"/>
      <c r="AF334" s="80"/>
      <c r="AG334" s="80"/>
      <c r="AH334" s="93">
        <f>MAX(AA334:AG334)</f>
        <v>0</v>
      </c>
      <c r="AI334" s="89">
        <f>AH334*AI$5</f>
        <v>0</v>
      </c>
      <c r="AK334" s="2"/>
      <c r="AT334" s="96"/>
      <c r="AX334" s="2"/>
      <c r="AY334" s="2"/>
      <c r="AZ334" s="2"/>
    </row>
    <row r="335" spans="1:42" s="94" customFormat="1" ht="15.75" customHeight="1" hidden="1">
      <c r="A335" s="74">
        <f>A334+1</f>
        <v>329</v>
      </c>
      <c r="B335" s="97" t="s">
        <v>392</v>
      </c>
      <c r="C335" s="42" t="s">
        <v>8</v>
      </c>
      <c r="D335" s="76" t="s">
        <v>43</v>
      </c>
      <c r="E335" s="76" t="s">
        <v>44</v>
      </c>
      <c r="F335" s="77">
        <f>IF(G335&lt;1942,"L",IF(G335&lt;1947,"SM",IF(G335&lt;1957,"M",IF(G335&gt;2002,"J",""))))</f>
      </c>
      <c r="G335" s="76">
        <v>1958</v>
      </c>
      <c r="H335" s="78">
        <f>IF(V335&lt;&gt;"",H$5-V335+1,"")</f>
      </c>
      <c r="I335" s="78"/>
      <c r="J335" s="79">
        <f>IF(W335&lt;&gt;"",(J$5-W335+1)*1.5,"")</f>
      </c>
      <c r="K335" s="87"/>
      <c r="L335" s="81">
        <f>Y335</f>
        <v>0</v>
      </c>
      <c r="M335" s="82">
        <f>Z335</f>
        <v>0</v>
      </c>
      <c r="N335" s="83">
        <f>AH335</f>
        <v>0</v>
      </c>
      <c r="O335" s="83">
        <f>AI335</f>
        <v>0</v>
      </c>
      <c r="P335" s="82">
        <f>SUM(H335:J335)</f>
        <v>0</v>
      </c>
      <c r="Q335" s="84">
        <f>SUM(H335:K335)+MAX(M335,O335)</f>
        <v>0</v>
      </c>
      <c r="R335" s="85">
        <f>Q335+MAX(T335,U335)</f>
        <v>0</v>
      </c>
      <c r="S335" s="84">
        <f>SUM($H335:$K335)+MAX(M335,O335)</f>
        <v>0</v>
      </c>
      <c r="T335" s="86">
        <f>IF(L335&gt;0,3,0)</f>
        <v>0</v>
      </c>
      <c r="U335" s="86">
        <f>IF(P335&gt;0,3,0)</f>
        <v>0</v>
      </c>
      <c r="V335" s="87"/>
      <c r="W335" s="87"/>
      <c r="X335" s="88">
        <v>0</v>
      </c>
      <c r="Y335" s="80"/>
      <c r="Z335" s="89"/>
      <c r="AA335" s="80"/>
      <c r="AB335" s="87"/>
      <c r="AC335" s="80"/>
      <c r="AD335" s="99"/>
      <c r="AE335" s="80"/>
      <c r="AF335" s="80"/>
      <c r="AG335" s="80"/>
      <c r="AH335" s="93">
        <f>MAX(AA335:AG335)</f>
        <v>0</v>
      </c>
      <c r="AI335" s="89">
        <f>AH335*AI$5</f>
        <v>0</v>
      </c>
      <c r="AN335" s="96"/>
      <c r="AO335" s="96"/>
      <c r="AP335" s="96"/>
    </row>
    <row r="336" spans="1:35" s="94" customFormat="1" ht="15.75" customHeight="1" hidden="1">
      <c r="A336" s="74">
        <f>A335+1</f>
        <v>330</v>
      </c>
      <c r="B336" s="75" t="s">
        <v>393</v>
      </c>
      <c r="C336" s="42" t="s">
        <v>394</v>
      </c>
      <c r="D336" s="76" t="s">
        <v>43</v>
      </c>
      <c r="E336" s="103" t="s">
        <v>44</v>
      </c>
      <c r="F336" s="77" t="str">
        <f>IF(G336&lt;1942,"L",IF(G336&lt;1947,"SM",IF(G336&lt;1957,"M",IF(G336&gt;2002,"J",""))))</f>
        <v>J</v>
      </c>
      <c r="G336" s="103" t="s">
        <v>180</v>
      </c>
      <c r="H336" s="78">
        <f>IF(V336&lt;&gt;"",H$5-V336+1,"")</f>
      </c>
      <c r="I336" s="78"/>
      <c r="J336" s="79">
        <f>IF(W336&lt;&gt;"",(J$5-W336+1)*1.5,"")</f>
      </c>
      <c r="K336" s="104"/>
      <c r="L336" s="81">
        <f>Y336</f>
        <v>0</v>
      </c>
      <c r="M336" s="82">
        <f>Z336</f>
        <v>0</v>
      </c>
      <c r="N336" s="124"/>
      <c r="O336" s="83">
        <f>AI336</f>
        <v>0</v>
      </c>
      <c r="P336" s="82">
        <f>SUM(H336:J336)</f>
        <v>0</v>
      </c>
      <c r="Q336" s="84">
        <f>SUM(H336:K336)+MAX(M336,O336)</f>
        <v>0</v>
      </c>
      <c r="R336" s="85">
        <f>Q336+MAX(T336,U336)</f>
        <v>0</v>
      </c>
      <c r="S336" s="84">
        <f>SUM($H336:$K336)+MAX(M336,O336)</f>
        <v>0</v>
      </c>
      <c r="T336" s="86">
        <f>IF(L336&gt;0,3,0)</f>
        <v>0</v>
      </c>
      <c r="U336" s="86">
        <f>IF(P336&gt;0,3,0)</f>
        <v>0</v>
      </c>
      <c r="V336" s="87"/>
      <c r="W336" s="104"/>
      <c r="X336" s="88">
        <v>0</v>
      </c>
      <c r="Y336" s="80"/>
      <c r="Z336" s="80"/>
      <c r="AA336" s="110"/>
      <c r="AB336" s="104"/>
      <c r="AC336" s="110"/>
      <c r="AD336" s="99"/>
      <c r="AE336" s="110"/>
      <c r="AF336" s="110"/>
      <c r="AG336" s="110"/>
      <c r="AH336" s="93">
        <f>MAX(AA336:AG336)</f>
        <v>0</v>
      </c>
      <c r="AI336" s="89">
        <f>AH336*AI$5</f>
        <v>0</v>
      </c>
    </row>
    <row r="337" spans="1:49" s="94" customFormat="1" ht="15.75" customHeight="1" hidden="1">
      <c r="A337" s="74">
        <f>A336+1</f>
        <v>331</v>
      </c>
      <c r="B337" s="97" t="s">
        <v>395</v>
      </c>
      <c r="C337" s="42" t="s">
        <v>70</v>
      </c>
      <c r="D337" s="76" t="s">
        <v>43</v>
      </c>
      <c r="E337" s="76" t="s">
        <v>44</v>
      </c>
      <c r="F337" s="77">
        <f>IF(G337&lt;1942,"L",IF(G337&lt;1947,"SM",IF(G337&lt;1957,"M",IF(G337&gt;2002,"J",""))))</f>
      </c>
      <c r="G337" s="76">
        <v>1970</v>
      </c>
      <c r="H337" s="78">
        <f>IF(V337&lt;&gt;"",H$5-V337+1,"")</f>
      </c>
      <c r="I337" s="78"/>
      <c r="J337" s="79">
        <f>IF(W337&lt;&gt;"",(J$5-W337+1)*1.5,"")</f>
      </c>
      <c r="K337" s="87"/>
      <c r="L337" s="81">
        <f>Y337</f>
        <v>0</v>
      </c>
      <c r="M337" s="82">
        <f>Z337</f>
        <v>0</v>
      </c>
      <c r="N337" s="83">
        <f>AH337</f>
        <v>0</v>
      </c>
      <c r="O337" s="83">
        <f>AI337</f>
        <v>0</v>
      </c>
      <c r="P337" s="82">
        <f>SUM(H337:J337)</f>
        <v>0</v>
      </c>
      <c r="Q337" s="84">
        <f>SUM(H337:K337)+MAX(M337,O337)</f>
        <v>0</v>
      </c>
      <c r="R337" s="85">
        <f>Q337+MAX(T337,U337)</f>
        <v>0</v>
      </c>
      <c r="S337" s="84">
        <f>SUM($H337:$K337)+MAX(M337,O337)</f>
        <v>0</v>
      </c>
      <c r="T337" s="86">
        <f>IF(L337&gt;0,3,0)</f>
        <v>0</v>
      </c>
      <c r="U337" s="86">
        <f>IF(P337&gt;0,3,0)</f>
        <v>0</v>
      </c>
      <c r="V337" s="87"/>
      <c r="W337" s="87"/>
      <c r="X337" s="88">
        <v>0</v>
      </c>
      <c r="Y337" s="80">
        <f>IF(X337&gt;0,X$5-X337+1,0)</f>
        <v>0</v>
      </c>
      <c r="Z337" s="89">
        <f>Y337*Z$5</f>
        <v>0</v>
      </c>
      <c r="AA337" s="98"/>
      <c r="AB337" s="87"/>
      <c r="AC337" s="98"/>
      <c r="AD337" s="99"/>
      <c r="AE337" s="98"/>
      <c r="AF337" s="98"/>
      <c r="AG337" s="98"/>
      <c r="AH337" s="93">
        <f>MAX(AA337:AG337)</f>
        <v>0</v>
      </c>
      <c r="AI337" s="89">
        <f>AH337*AI$5</f>
        <v>0</v>
      </c>
      <c r="AR337" s="2"/>
      <c r="AS337" s="2"/>
      <c r="AT337" s="2"/>
      <c r="AU337" s="2"/>
      <c r="AV337" s="2"/>
      <c r="AW337" s="2"/>
    </row>
    <row r="338" spans="1:49" s="96" customFormat="1" ht="15.75" customHeight="1" hidden="1">
      <c r="A338" s="74">
        <f>A337+1</f>
        <v>332</v>
      </c>
      <c r="B338" s="75" t="s">
        <v>396</v>
      </c>
      <c r="C338" s="42" t="s">
        <v>46</v>
      </c>
      <c r="D338" s="76" t="s">
        <v>43</v>
      </c>
      <c r="E338" s="76" t="s">
        <v>44</v>
      </c>
      <c r="F338" s="77">
        <f>IF(G338&lt;1942,"L",IF(G338&lt;1947,"SM",IF(G338&lt;1957,"M",IF(G338&gt;2002,"J",""))))</f>
      </c>
      <c r="G338" s="76">
        <v>1970</v>
      </c>
      <c r="H338" s="78">
        <f>IF(V338&lt;&gt;"",H$5-V338+1,"")</f>
      </c>
      <c r="I338" s="78"/>
      <c r="J338" s="79">
        <f>IF(W338&lt;&gt;"",(J$5-W338+1)*1.5,"")</f>
      </c>
      <c r="K338" s="80"/>
      <c r="L338" s="81">
        <f>Y338</f>
        <v>0</v>
      </c>
      <c r="M338" s="82">
        <f>Z338</f>
        <v>0</v>
      </c>
      <c r="N338" s="124"/>
      <c r="O338" s="83">
        <f>AI338</f>
        <v>0</v>
      </c>
      <c r="P338" s="82">
        <f>SUM(H338:J338)</f>
        <v>0</v>
      </c>
      <c r="Q338" s="84">
        <f>SUM(H338:K338)+MAX(M338,O338)</f>
        <v>0</v>
      </c>
      <c r="R338" s="85">
        <f>Q338+MAX(T338,U338)</f>
        <v>0</v>
      </c>
      <c r="S338" s="84">
        <f>SUM($H338:$K338)+MAX(M338,O338)</f>
        <v>0</v>
      </c>
      <c r="T338" s="86">
        <f>IF(L338&gt;0,3,0)</f>
        <v>0</v>
      </c>
      <c r="U338" s="86">
        <f>IF(P338&gt;0,3,0)</f>
        <v>0</v>
      </c>
      <c r="V338" s="87"/>
      <c r="W338" s="87"/>
      <c r="X338" s="88">
        <v>0</v>
      </c>
      <c r="Y338" s="80"/>
      <c r="Z338" s="89"/>
      <c r="AA338" s="80"/>
      <c r="AB338" s="87"/>
      <c r="AC338" s="80"/>
      <c r="AD338" s="99"/>
      <c r="AE338" s="80"/>
      <c r="AF338" s="80"/>
      <c r="AG338" s="80"/>
      <c r="AH338" s="93">
        <f>MAX(AA338:AG338)</f>
        <v>0</v>
      </c>
      <c r="AI338" s="89">
        <f>AH338*AI$5</f>
        <v>0</v>
      </c>
      <c r="AJ338" s="94"/>
      <c r="AK338" s="2"/>
      <c r="AL338" s="94"/>
      <c r="AM338" s="2"/>
      <c r="AP338" s="94"/>
      <c r="AQ338" s="2"/>
      <c r="AR338" s="94"/>
      <c r="AS338" s="94"/>
      <c r="AT338" s="94"/>
      <c r="AU338" s="94"/>
      <c r="AV338" s="94"/>
      <c r="AW338" s="94"/>
    </row>
    <row r="339" spans="1:52" ht="15.75" customHeight="1" hidden="1">
      <c r="A339" s="74">
        <f>A338+1</f>
        <v>333</v>
      </c>
      <c r="B339" s="97" t="s">
        <v>397</v>
      </c>
      <c r="C339" s="42" t="s">
        <v>42</v>
      </c>
      <c r="D339" s="76" t="s">
        <v>43</v>
      </c>
      <c r="E339" s="76" t="s">
        <v>44</v>
      </c>
      <c r="F339" s="77" t="str">
        <f>IF(G339&lt;1942,"L",IF(G339&lt;1947,"SM",IF(G339&lt;1957,"M",IF(G339&gt;2002,"J",""))))</f>
        <v>SM</v>
      </c>
      <c r="G339" s="76">
        <v>1944</v>
      </c>
      <c r="H339" s="78">
        <f>IF(V339&lt;&gt;"",H$5-V339+1,"")</f>
      </c>
      <c r="I339" s="133"/>
      <c r="J339" s="79">
        <f>IF(W339&lt;&gt;"",(J$5-W339+1)*1.5,"")</f>
      </c>
      <c r="K339" s="87"/>
      <c r="L339" s="81">
        <f>Y339</f>
        <v>0</v>
      </c>
      <c r="M339" s="82">
        <f>Z339</f>
        <v>0</v>
      </c>
      <c r="N339" s="83">
        <f>AH339</f>
        <v>0</v>
      </c>
      <c r="O339" s="83">
        <f>AI339</f>
        <v>0</v>
      </c>
      <c r="P339" s="82">
        <f>SUM(H339:J339)</f>
        <v>0</v>
      </c>
      <c r="Q339" s="84">
        <f>SUM(H339:K339)+MAX(M339,O339)</f>
        <v>0</v>
      </c>
      <c r="R339" s="85">
        <f>Q339+MAX(T339,U339)</f>
        <v>0</v>
      </c>
      <c r="S339" s="84">
        <f>SUM($H339:$K339)+MAX(M339,O339)</f>
        <v>0</v>
      </c>
      <c r="T339" s="86">
        <f>IF(L339&gt;0,3,0)</f>
        <v>0</v>
      </c>
      <c r="U339" s="86">
        <f>IF(P339&gt;0,3,0)</f>
        <v>0</v>
      </c>
      <c r="V339" s="87"/>
      <c r="W339" s="87"/>
      <c r="X339" s="88">
        <v>0</v>
      </c>
      <c r="Y339" s="80">
        <f>IF(X339&gt;0,X$5-X339+1,0)</f>
        <v>0</v>
      </c>
      <c r="Z339" s="89">
        <f>Y339*Z$5</f>
        <v>0</v>
      </c>
      <c r="AA339" s="80"/>
      <c r="AB339" s="87"/>
      <c r="AC339" s="80"/>
      <c r="AD339" s="99"/>
      <c r="AE339" s="80"/>
      <c r="AF339" s="80"/>
      <c r="AG339" s="80"/>
      <c r="AH339" s="93">
        <f>MAX(AA339:AG339)</f>
        <v>0</v>
      </c>
      <c r="AI339" s="89">
        <f>AH339*AI$5</f>
        <v>0</v>
      </c>
      <c r="AJ339" s="94"/>
      <c r="AK339" s="94"/>
      <c r="AL339" s="94"/>
      <c r="AN339" s="94"/>
      <c r="AO339" s="94"/>
      <c r="AP339" s="94"/>
      <c r="AQ339" s="94"/>
      <c r="AR339" s="94"/>
      <c r="AS339" s="94"/>
      <c r="AT339" s="94"/>
      <c r="AU339" s="94"/>
      <c r="AV339" s="94"/>
      <c r="AW339" s="94"/>
      <c r="AX339" s="94"/>
      <c r="AY339" s="94"/>
      <c r="AZ339" s="94"/>
    </row>
    <row r="340" spans="1:49" s="94" customFormat="1" ht="15.75" customHeight="1" hidden="1">
      <c r="A340" s="74">
        <f>A339+1</f>
        <v>334</v>
      </c>
      <c r="B340" s="97" t="s">
        <v>398</v>
      </c>
      <c r="C340" s="42" t="s">
        <v>8</v>
      </c>
      <c r="D340" s="76" t="s">
        <v>43</v>
      </c>
      <c r="E340" s="76" t="s">
        <v>44</v>
      </c>
      <c r="F340" s="77">
        <f>IF(G340&lt;1942,"L",IF(G340&lt;1947,"SM",IF(G340&lt;1957,"M",IF(G340&gt;2002,"J",""))))</f>
      </c>
      <c r="G340" s="76">
        <v>1975</v>
      </c>
      <c r="H340" s="78">
        <f>IF(V340&lt;&gt;"",H$5-V340+1,"")</f>
      </c>
      <c r="I340" s="78"/>
      <c r="J340" s="79">
        <f>IF(W340&lt;&gt;"",(J$5-W340+1)*1.5,"")</f>
      </c>
      <c r="K340" s="87"/>
      <c r="L340" s="81">
        <f>Y340</f>
        <v>0</v>
      </c>
      <c r="M340" s="82">
        <f>Z340</f>
        <v>0</v>
      </c>
      <c r="N340" s="124"/>
      <c r="O340" s="83">
        <f>AI340</f>
        <v>0</v>
      </c>
      <c r="P340" s="82">
        <f>SUM(H340:J340)</f>
        <v>0</v>
      </c>
      <c r="Q340" s="84">
        <f>SUM(H340:K340)+MAX(M340,O340)</f>
        <v>0</v>
      </c>
      <c r="R340" s="85">
        <f>Q340+MAX(T340,U340)</f>
        <v>0</v>
      </c>
      <c r="S340" s="84">
        <f>SUM($H340:$K340)+MAX(M340,O340)</f>
        <v>0</v>
      </c>
      <c r="T340" s="86">
        <f>IF(L340&gt;0,3,0)</f>
        <v>0</v>
      </c>
      <c r="U340" s="86">
        <f>IF(P340&gt;0,3,0)</f>
        <v>0</v>
      </c>
      <c r="V340" s="87"/>
      <c r="W340" s="87"/>
      <c r="X340" s="88">
        <v>0</v>
      </c>
      <c r="Y340" s="80"/>
      <c r="Z340" s="80"/>
      <c r="AA340" s="80"/>
      <c r="AB340" s="87"/>
      <c r="AC340" s="80"/>
      <c r="AD340" s="99"/>
      <c r="AE340" s="80"/>
      <c r="AF340" s="80"/>
      <c r="AG340" s="80"/>
      <c r="AH340" s="93">
        <f>MAX(AA340:AG340)</f>
        <v>0</v>
      </c>
      <c r="AI340" s="89">
        <f>AH340*AI$5</f>
        <v>0</v>
      </c>
      <c r="AL340" s="96"/>
      <c r="AR340" s="2"/>
      <c r="AS340" s="2"/>
      <c r="AT340" s="2"/>
      <c r="AU340" s="2"/>
      <c r="AV340" s="2"/>
      <c r="AW340" s="2"/>
    </row>
    <row r="341" spans="1:49" s="94" customFormat="1" ht="15.75" customHeight="1" hidden="1">
      <c r="A341" s="74">
        <f>A340+1</f>
        <v>335</v>
      </c>
      <c r="B341" s="106" t="s">
        <v>399</v>
      </c>
      <c r="C341" s="42" t="s">
        <v>168</v>
      </c>
      <c r="D341" s="42" t="s">
        <v>340</v>
      </c>
      <c r="E341" s="41" t="s">
        <v>66</v>
      </c>
      <c r="F341" s="77">
        <f>IF(G341&lt;1942,"L",IF(G341&lt;1947,"SM",IF(G341&lt;1957,"M",IF(G341&gt;2002,"J",""))))</f>
      </c>
      <c r="G341" s="118">
        <v>1998</v>
      </c>
      <c r="H341" s="78">
        <f>IF(V341&lt;&gt;"",H$5-V341+1,"")</f>
      </c>
      <c r="I341" s="78"/>
      <c r="J341" s="87">
        <f>IF(W341&lt;&gt;"",(J$5-W341+1)*1.5,"")</f>
      </c>
      <c r="K341" s="87"/>
      <c r="L341" s="81">
        <f>Y341</f>
        <v>0</v>
      </c>
      <c r="M341" s="82">
        <f>Z341</f>
        <v>0</v>
      </c>
      <c r="N341" s="83">
        <f>AH341</f>
        <v>0</v>
      </c>
      <c r="O341" s="83">
        <f>AI341</f>
        <v>0</v>
      </c>
      <c r="P341" s="82">
        <f>SUM(H341:J341)</f>
        <v>0</v>
      </c>
      <c r="Q341" s="84">
        <f>SUM(H341:K341)+MAX(M341,O341)</f>
        <v>0</v>
      </c>
      <c r="R341" s="85">
        <f>Q341+MAX(T341,U341)</f>
        <v>0</v>
      </c>
      <c r="S341" s="84">
        <f>SUM($H341:$K341)+MAX(M341,O341)</f>
        <v>0</v>
      </c>
      <c r="T341" s="86">
        <f>IF(L341&gt;0,3,0)</f>
        <v>0</v>
      </c>
      <c r="U341" s="86">
        <f>IF(P341&gt;0,3,0)</f>
        <v>0</v>
      </c>
      <c r="V341" s="87"/>
      <c r="W341" s="87"/>
      <c r="X341" s="88">
        <v>0</v>
      </c>
      <c r="Y341" s="80"/>
      <c r="Z341" s="89"/>
      <c r="AA341" s="80"/>
      <c r="AB341" s="87"/>
      <c r="AC341" s="80"/>
      <c r="AD341" s="99"/>
      <c r="AE341" s="80"/>
      <c r="AF341" s="80"/>
      <c r="AG341" s="80"/>
      <c r="AH341" s="93">
        <f>MAX(AA341:AG341)</f>
        <v>0</v>
      </c>
      <c r="AI341" s="89">
        <f>AH341*AI$5</f>
        <v>0</v>
      </c>
      <c r="AL341" s="2"/>
      <c r="AM341" s="2"/>
      <c r="AR341" s="2"/>
      <c r="AS341" s="2"/>
      <c r="AT341" s="2"/>
      <c r="AU341" s="2"/>
      <c r="AV341" s="2"/>
      <c r="AW341" s="2"/>
    </row>
    <row r="342" spans="1:49" s="96" customFormat="1" ht="15.75" customHeight="1" hidden="1">
      <c r="A342" s="74">
        <f>A341+1</f>
        <v>336</v>
      </c>
      <c r="B342" s="97" t="s">
        <v>400</v>
      </c>
      <c r="C342" s="42" t="s">
        <v>46</v>
      </c>
      <c r="D342" s="76" t="s">
        <v>43</v>
      </c>
      <c r="E342" s="76" t="s">
        <v>44</v>
      </c>
      <c r="F342" s="77">
        <f>IF(G342&lt;1942,"L",IF(G342&lt;1947,"SM",IF(G342&lt;1957,"M",IF(G342&gt;2002,"J",""))))</f>
      </c>
      <c r="G342" s="76">
        <v>1977</v>
      </c>
      <c r="H342" s="78">
        <f>IF(V342&lt;&gt;"",H$5-V342+1,"")</f>
      </c>
      <c r="I342" s="78"/>
      <c r="J342" s="79">
        <f>IF(W342&lt;&gt;"",(J$5-W342+1)*1.5,"")</f>
      </c>
      <c r="K342" s="87"/>
      <c r="L342" s="81">
        <f>Y342</f>
        <v>0</v>
      </c>
      <c r="M342" s="82">
        <f>Z342</f>
        <v>0</v>
      </c>
      <c r="N342" s="83">
        <f>AH342</f>
        <v>0</v>
      </c>
      <c r="O342" s="83">
        <f>AI342</f>
        <v>0</v>
      </c>
      <c r="P342" s="82">
        <f>SUM(H342:J342)</f>
        <v>0</v>
      </c>
      <c r="Q342" s="84">
        <f>SUM(H342:K342)+MAX(M342,O342)</f>
        <v>0</v>
      </c>
      <c r="R342" s="85">
        <f>Q342+MAX(T342,U342)</f>
        <v>0</v>
      </c>
      <c r="S342" s="84">
        <f>SUM($H342:$K342)+MAX(M342,O342)</f>
        <v>0</v>
      </c>
      <c r="T342" s="86">
        <f>IF(L342&gt;0,3,0)</f>
        <v>0</v>
      </c>
      <c r="U342" s="86">
        <f>IF(P342&gt;0,3,0)</f>
        <v>0</v>
      </c>
      <c r="V342" s="87"/>
      <c r="W342" s="87"/>
      <c r="X342" s="88">
        <v>0</v>
      </c>
      <c r="Y342" s="80"/>
      <c r="Z342" s="89"/>
      <c r="AA342" s="80"/>
      <c r="AB342" s="87"/>
      <c r="AC342" s="80"/>
      <c r="AD342" s="99"/>
      <c r="AE342" s="80"/>
      <c r="AF342" s="80"/>
      <c r="AG342" s="80"/>
      <c r="AH342" s="93">
        <f>MAX(AA342:AG342)</f>
        <v>0</v>
      </c>
      <c r="AI342" s="89">
        <f>AH342*AI$5</f>
        <v>0</v>
      </c>
      <c r="AJ342" s="2"/>
      <c r="AK342" s="2"/>
      <c r="AL342" s="94"/>
      <c r="AM342" s="94"/>
      <c r="AN342" s="94"/>
      <c r="AO342" s="94"/>
      <c r="AP342" s="94"/>
      <c r="AQ342" s="94"/>
      <c r="AR342" s="2"/>
      <c r="AS342" s="2"/>
      <c r="AT342" s="94"/>
      <c r="AU342" s="94"/>
      <c r="AV342" s="94"/>
      <c r="AW342" s="94"/>
    </row>
    <row r="343" spans="1:36" s="94" customFormat="1" ht="15.75" customHeight="1" hidden="1">
      <c r="A343" s="74">
        <f>A342+1</f>
        <v>337</v>
      </c>
      <c r="B343" s="75" t="s">
        <v>401</v>
      </c>
      <c r="C343" s="42" t="s">
        <v>46</v>
      </c>
      <c r="D343" s="76" t="s">
        <v>43</v>
      </c>
      <c r="E343" s="103" t="s">
        <v>44</v>
      </c>
      <c r="F343" s="77" t="str">
        <f>IF(G343&lt;1942,"L",IF(G343&lt;1947,"SM",IF(G343&lt;1957,"M",IF(G343&gt;2002,"J",""))))</f>
        <v>M</v>
      </c>
      <c r="G343" s="103">
        <v>1951</v>
      </c>
      <c r="H343" s="78">
        <f>IF(V343&lt;&gt;"",H$5-V343+1,"")</f>
      </c>
      <c r="I343" s="78"/>
      <c r="J343" s="79">
        <f>IF(W343&lt;&gt;"",(J$5-W343+1)*1.5,"")</f>
      </c>
      <c r="K343" s="104"/>
      <c r="L343" s="81">
        <f>Y343</f>
        <v>0</v>
      </c>
      <c r="M343" s="82">
        <f>Z343</f>
        <v>0</v>
      </c>
      <c r="N343" s="124"/>
      <c r="O343" s="83">
        <f>AI343</f>
        <v>0</v>
      </c>
      <c r="P343" s="82">
        <f>SUM(H343:J343)</f>
        <v>0</v>
      </c>
      <c r="Q343" s="84">
        <f>SUM(H343:K343)+MAX(M343,O343)</f>
        <v>0</v>
      </c>
      <c r="R343" s="85">
        <f>Q343+MAX(T343,U343)</f>
        <v>0</v>
      </c>
      <c r="S343" s="84">
        <f>SUM($H343:$K343)+MAX(M343,O343)</f>
        <v>0</v>
      </c>
      <c r="T343" s="86">
        <f>IF(L343&gt;0,3,0)</f>
        <v>0</v>
      </c>
      <c r="U343" s="86">
        <f>IF(P343&gt;0,3,0)</f>
        <v>0</v>
      </c>
      <c r="V343" s="87"/>
      <c r="W343" s="104"/>
      <c r="X343" s="88">
        <v>0</v>
      </c>
      <c r="Y343" s="80"/>
      <c r="Z343" s="80"/>
      <c r="AA343" s="110"/>
      <c r="AB343" s="104"/>
      <c r="AC343" s="110"/>
      <c r="AD343" s="99"/>
      <c r="AE343" s="110"/>
      <c r="AF343" s="110"/>
      <c r="AG343" s="110"/>
      <c r="AH343" s="93">
        <f>MAX(AA343:AG343)</f>
        <v>0</v>
      </c>
      <c r="AI343" s="89">
        <f>AH343*AI$5</f>
        <v>0</v>
      </c>
      <c r="AJ343" s="2"/>
    </row>
    <row r="344" spans="1:43" s="94" customFormat="1" ht="15.75" customHeight="1" hidden="1">
      <c r="A344" s="74">
        <f>A343+1</f>
        <v>338</v>
      </c>
      <c r="B344" s="97" t="s">
        <v>402</v>
      </c>
      <c r="C344" s="42" t="s">
        <v>80</v>
      </c>
      <c r="D344" s="76" t="s">
        <v>43</v>
      </c>
      <c r="E344" s="103" t="s">
        <v>44</v>
      </c>
      <c r="F344" s="77">
        <f>IF(G344&lt;1942,"L",IF(G344&lt;1947,"SM",IF(G344&lt;1957,"M",IF(G344&gt;2002,"J",""))))</f>
      </c>
      <c r="G344" s="103">
        <v>1971</v>
      </c>
      <c r="H344" s="78">
        <f>IF(V344&lt;&gt;"",H$5-V344+1,"")</f>
      </c>
      <c r="I344" s="78"/>
      <c r="J344" s="79">
        <f>IF(W344&lt;&gt;"",(J$5-W344+1)*1.5,"")</f>
      </c>
      <c r="K344" s="87"/>
      <c r="L344" s="81">
        <f>Y344</f>
        <v>0</v>
      </c>
      <c r="M344" s="82">
        <f>Z344</f>
        <v>0</v>
      </c>
      <c r="N344" s="83">
        <f>AH344</f>
        <v>0</v>
      </c>
      <c r="O344" s="83">
        <f>AI344</f>
        <v>0</v>
      </c>
      <c r="P344" s="82">
        <f>SUM(H344:J344)</f>
        <v>0</v>
      </c>
      <c r="Q344" s="84">
        <f>SUM(H344:K344)+MAX(M344,O344)</f>
        <v>0</v>
      </c>
      <c r="R344" s="85">
        <f>Q344+MAX(T344,U344)</f>
        <v>0</v>
      </c>
      <c r="S344" s="84">
        <f>SUM($H344:$K344)+MAX(M344,O344)</f>
        <v>0</v>
      </c>
      <c r="T344" s="86">
        <f>IF(L344&gt;0,3,0)</f>
        <v>0</v>
      </c>
      <c r="U344" s="86">
        <f>IF(P344&gt;0,3,0)</f>
        <v>0</v>
      </c>
      <c r="V344" s="87"/>
      <c r="W344" s="87"/>
      <c r="X344" s="88">
        <v>0</v>
      </c>
      <c r="Y344" s="80"/>
      <c r="Z344" s="80"/>
      <c r="AA344" s="90"/>
      <c r="AB344" s="87"/>
      <c r="AC344" s="80"/>
      <c r="AD344" s="99"/>
      <c r="AE344" s="80"/>
      <c r="AF344" s="80"/>
      <c r="AG344" s="80"/>
      <c r="AH344" s="93">
        <f>MAX(AA344:AG344)</f>
        <v>0</v>
      </c>
      <c r="AI344" s="89">
        <f>AH344*AI$5</f>
        <v>0</v>
      </c>
      <c r="AK344" s="2"/>
      <c r="AQ344" s="2"/>
    </row>
    <row r="345" spans="1:52" ht="15.75" customHeight="1" hidden="1">
      <c r="A345" s="74">
        <f>A344+1</f>
        <v>339</v>
      </c>
      <c r="B345" s="97" t="s">
        <v>403</v>
      </c>
      <c r="C345" s="42" t="s">
        <v>277</v>
      </c>
      <c r="D345" s="76" t="s">
        <v>43</v>
      </c>
      <c r="E345" s="76" t="s">
        <v>44</v>
      </c>
      <c r="F345" s="77">
        <f>IF(G345&lt;1942,"L",IF(G345&lt;1947,"SM",IF(G345&lt;1957,"M",IF(G345&gt;2002,"J",""))))</f>
      </c>
      <c r="G345" s="76">
        <v>1959</v>
      </c>
      <c r="H345" s="78">
        <f>IF(V345&lt;&gt;"",H$5-V345+1,"")</f>
      </c>
      <c r="I345" s="78"/>
      <c r="J345" s="79">
        <f>IF(W345&lt;&gt;"",(J$5-W345+1)*1.5,"")</f>
      </c>
      <c r="K345" s="87"/>
      <c r="L345" s="81">
        <f>Y345</f>
        <v>0</v>
      </c>
      <c r="M345" s="82">
        <f>Z345</f>
        <v>0</v>
      </c>
      <c r="N345" s="83">
        <f>AH345</f>
        <v>0</v>
      </c>
      <c r="O345" s="83">
        <f>AI345</f>
        <v>0</v>
      </c>
      <c r="P345" s="82">
        <f>SUM(H345:J345)</f>
        <v>0</v>
      </c>
      <c r="Q345" s="84">
        <f>SUM(H345:K345)+MAX(M345,O345)</f>
        <v>0</v>
      </c>
      <c r="R345" s="85">
        <f>Q345+MAX(T345,U345)</f>
        <v>0</v>
      </c>
      <c r="S345" s="84">
        <f>SUM($H345:$K345)+MAX(M345,O345)</f>
        <v>0</v>
      </c>
      <c r="T345" s="86">
        <f>IF(L345&gt;0,3,0)</f>
        <v>0</v>
      </c>
      <c r="U345" s="86">
        <f>IF(P345&gt;0,3,0)</f>
        <v>0</v>
      </c>
      <c r="V345" s="87"/>
      <c r="W345" s="87"/>
      <c r="X345" s="88">
        <v>0</v>
      </c>
      <c r="Y345" s="80">
        <f>IF(X345&gt;0,X$5-X345+1,0)</f>
        <v>0</v>
      </c>
      <c r="Z345" s="89">
        <f>Y345*Z$5</f>
        <v>0</v>
      </c>
      <c r="AA345" s="80"/>
      <c r="AB345" s="87"/>
      <c r="AC345" s="80"/>
      <c r="AD345" s="99"/>
      <c r="AE345" s="80"/>
      <c r="AF345" s="80"/>
      <c r="AG345" s="80"/>
      <c r="AH345" s="93">
        <f>MAX(AA345:AG345)</f>
        <v>0</v>
      </c>
      <c r="AI345" s="89">
        <f>AH345*AI$5</f>
        <v>0</v>
      </c>
      <c r="AJ345" s="94"/>
      <c r="AK345" s="94"/>
      <c r="AL345" s="94"/>
      <c r="AM345" s="94"/>
      <c r="AP345" s="94"/>
      <c r="AQ345" s="94"/>
      <c r="AR345" s="94"/>
      <c r="AS345" s="94"/>
      <c r="AT345" s="94"/>
      <c r="AU345" s="94"/>
      <c r="AV345" s="94"/>
      <c r="AW345" s="94"/>
      <c r="AX345" s="94"/>
      <c r="AY345" s="94"/>
      <c r="AZ345" s="94"/>
    </row>
    <row r="346" spans="1:49" s="94" customFormat="1" ht="15.75" customHeight="1" hidden="1">
      <c r="A346" s="74">
        <f>A345+1</f>
        <v>340</v>
      </c>
      <c r="B346" s="97" t="s">
        <v>404</v>
      </c>
      <c r="C346" s="42" t="s">
        <v>8</v>
      </c>
      <c r="D346" s="76" t="s">
        <v>43</v>
      </c>
      <c r="E346" s="76" t="s">
        <v>44</v>
      </c>
      <c r="F346" s="77" t="str">
        <f>IF(G346&lt;1942,"L",IF(G346&lt;1947,"SM",IF(G346&lt;1957,"M",IF(G346&gt;2002,"J",""))))</f>
        <v>L</v>
      </c>
      <c r="G346" s="76">
        <v>1936</v>
      </c>
      <c r="H346" s="78">
        <f>IF(V346&lt;&gt;"",H$5-V346+1,"")</f>
      </c>
      <c r="I346" s="78"/>
      <c r="J346" s="79">
        <f>IF(W346&lt;&gt;"",(J$5-W346+1)*1.5,"")</f>
      </c>
      <c r="K346" s="87"/>
      <c r="L346" s="81">
        <f>Y346</f>
        <v>0</v>
      </c>
      <c r="M346" s="82">
        <f>Z346</f>
        <v>0</v>
      </c>
      <c r="N346" s="124"/>
      <c r="O346" s="83">
        <f>AI346</f>
        <v>0</v>
      </c>
      <c r="P346" s="82">
        <f>SUM(H346:J346)</f>
        <v>0</v>
      </c>
      <c r="Q346" s="84">
        <f>SUM(H346:K346)+MAX(M346,O346)</f>
        <v>0</v>
      </c>
      <c r="R346" s="85">
        <f>Q346+MAX(T346,U346)</f>
        <v>0</v>
      </c>
      <c r="S346" s="84">
        <f>SUM($H346:$K346)+MAX(M346,O346)</f>
        <v>0</v>
      </c>
      <c r="T346" s="86">
        <f>IF(L346&gt;0,3,0)</f>
        <v>0</v>
      </c>
      <c r="U346" s="86">
        <f>IF(P346&gt;0,3,0)</f>
        <v>0</v>
      </c>
      <c r="V346" s="87"/>
      <c r="W346" s="87"/>
      <c r="X346" s="88">
        <v>0</v>
      </c>
      <c r="Y346" s="80"/>
      <c r="Z346" s="80"/>
      <c r="AA346" s="80"/>
      <c r="AB346" s="87"/>
      <c r="AC346" s="80"/>
      <c r="AD346" s="99"/>
      <c r="AE346" s="80"/>
      <c r="AF346" s="80"/>
      <c r="AG346" s="80"/>
      <c r="AH346" s="93">
        <f>MAX(AA346:AG346)</f>
        <v>0</v>
      </c>
      <c r="AI346" s="89">
        <f>AH346*AI$5</f>
        <v>0</v>
      </c>
      <c r="AR346" s="2"/>
      <c r="AS346" s="2"/>
      <c r="AT346" s="2"/>
      <c r="AU346" s="2"/>
      <c r="AV346" s="2"/>
      <c r="AW346" s="2"/>
    </row>
    <row r="347" spans="1:41" s="94" customFormat="1" ht="15.75" customHeight="1" hidden="1">
      <c r="A347" s="74">
        <f>A346+1</f>
        <v>341</v>
      </c>
      <c r="B347" s="75" t="s">
        <v>405</v>
      </c>
      <c r="C347" s="42" t="s">
        <v>42</v>
      </c>
      <c r="D347" s="76" t="s">
        <v>43</v>
      </c>
      <c r="E347" s="76" t="s">
        <v>44</v>
      </c>
      <c r="F347" s="77" t="str">
        <f>IF(G347&lt;1942,"L",IF(G347&lt;1947,"SM",IF(G347&lt;1957,"M",IF(G347&gt;2002,"J",""))))</f>
        <v>M</v>
      </c>
      <c r="G347" s="76">
        <v>1956</v>
      </c>
      <c r="H347" s="78">
        <f>IF(V347&lt;&gt;"",H$5-V347+1,"")</f>
      </c>
      <c r="I347" s="78"/>
      <c r="J347" s="79">
        <f>IF(W347&lt;&gt;"",(J$5-W347+1)*1.5,"")</f>
      </c>
      <c r="K347" s="80"/>
      <c r="L347" s="81">
        <f>Y347</f>
        <v>0</v>
      </c>
      <c r="M347" s="82">
        <f>Z347</f>
        <v>0</v>
      </c>
      <c r="N347" s="83">
        <f>AH347</f>
        <v>0</v>
      </c>
      <c r="O347" s="83">
        <f>AI347</f>
        <v>0</v>
      </c>
      <c r="P347" s="82">
        <f>SUM(H347:J347)</f>
        <v>0</v>
      </c>
      <c r="Q347" s="84">
        <f>SUM(H347:K347)+MAX(M347,O347)</f>
        <v>0</v>
      </c>
      <c r="R347" s="85">
        <f>Q347+MAX(T347,U347)</f>
        <v>0</v>
      </c>
      <c r="S347" s="84">
        <f>SUM($H347:$K347)+MAX(M347,O347)</f>
        <v>0</v>
      </c>
      <c r="T347" s="86">
        <f>IF(L347&gt;0,3,0)</f>
        <v>0</v>
      </c>
      <c r="U347" s="86">
        <f>IF(P347&gt;0,3,0)</f>
        <v>0</v>
      </c>
      <c r="V347" s="87"/>
      <c r="W347" s="87"/>
      <c r="X347" s="88">
        <v>0</v>
      </c>
      <c r="Y347" s="80"/>
      <c r="Z347" s="89"/>
      <c r="AA347" s="80"/>
      <c r="AB347" s="80"/>
      <c r="AC347" s="80"/>
      <c r="AD347" s="99"/>
      <c r="AE347" s="80"/>
      <c r="AF347" s="80"/>
      <c r="AG347" s="80"/>
      <c r="AH347" s="93">
        <f>MAX(AA347:AG347)</f>
        <v>0</v>
      </c>
      <c r="AI347" s="89">
        <f>AH347*AI$5</f>
        <v>0</v>
      </c>
      <c r="AK347" s="2"/>
      <c r="AN347" s="2"/>
      <c r="AO347" s="2"/>
    </row>
    <row r="348" spans="1:49" s="94" customFormat="1" ht="15.75" customHeight="1" hidden="1">
      <c r="A348" s="74">
        <f>A347+1</f>
        <v>342</v>
      </c>
      <c r="B348" s="75" t="s">
        <v>406</v>
      </c>
      <c r="C348" s="42" t="s">
        <v>8</v>
      </c>
      <c r="D348" s="76" t="s">
        <v>43</v>
      </c>
      <c r="E348" s="76" t="s">
        <v>44</v>
      </c>
      <c r="F348" s="77">
        <f>IF(G348&lt;1942,"L",IF(G348&lt;1947,"SM",IF(G348&lt;1957,"M",IF(G348&gt;2002,"J",""))))</f>
      </c>
      <c r="G348" s="76">
        <v>1971</v>
      </c>
      <c r="H348" s="78">
        <f>IF(V348&lt;&gt;"",H$5-V348+1,"")</f>
      </c>
      <c r="I348" s="78"/>
      <c r="J348" s="79">
        <f>IF(W348&lt;&gt;"",(J$5-W348+1)*1.5,"")</f>
      </c>
      <c r="K348" s="80"/>
      <c r="L348" s="81">
        <f>Y348</f>
        <v>0</v>
      </c>
      <c r="M348" s="82">
        <f>Z348</f>
        <v>0</v>
      </c>
      <c r="N348" s="124"/>
      <c r="O348" s="83">
        <f>AI348</f>
        <v>0</v>
      </c>
      <c r="P348" s="82">
        <f>SUM(H348:J348)</f>
        <v>0</v>
      </c>
      <c r="Q348" s="84">
        <f>SUM(H348:K348)+MAX(M348,O348)</f>
        <v>0</v>
      </c>
      <c r="R348" s="85">
        <f>Q348+MAX(T348,U348)</f>
        <v>0</v>
      </c>
      <c r="S348" s="84">
        <f>SUM($H348:$K348)+MAX(M348,O348)</f>
        <v>0</v>
      </c>
      <c r="T348" s="86">
        <f>IF(L348&gt;0,3,0)</f>
        <v>0</v>
      </c>
      <c r="U348" s="86">
        <f>IF(P348&gt;0,3,0)</f>
        <v>0</v>
      </c>
      <c r="V348" s="87"/>
      <c r="W348" s="87"/>
      <c r="X348" s="88">
        <v>0</v>
      </c>
      <c r="Y348" s="80"/>
      <c r="Z348" s="80"/>
      <c r="AA348" s="80"/>
      <c r="AB348" s="80"/>
      <c r="AC348" s="80"/>
      <c r="AD348" s="99"/>
      <c r="AE348" s="80"/>
      <c r="AF348" s="80"/>
      <c r="AG348" s="80"/>
      <c r="AH348" s="93">
        <f>MAX(AA348:AG348)</f>
        <v>0</v>
      </c>
      <c r="AI348" s="89">
        <f>AH348*AI$5</f>
        <v>0</v>
      </c>
      <c r="AK348" s="2"/>
      <c r="AR348" s="2"/>
      <c r="AS348" s="2"/>
      <c r="AT348" s="2"/>
      <c r="AU348" s="2"/>
      <c r="AV348" s="2"/>
      <c r="AW348" s="2"/>
    </row>
    <row r="349" spans="1:49" s="94" customFormat="1" ht="15.75" customHeight="1" hidden="1">
      <c r="A349" s="74">
        <f>A348+1</f>
        <v>343</v>
      </c>
      <c r="B349" s="97" t="s">
        <v>407</v>
      </c>
      <c r="C349" s="42" t="s">
        <v>8</v>
      </c>
      <c r="D349" s="76" t="s">
        <v>43</v>
      </c>
      <c r="E349" s="76" t="s">
        <v>44</v>
      </c>
      <c r="F349" s="77">
        <f>IF(G349&lt;1942,"L",IF(G349&lt;1947,"SM",IF(G349&lt;1957,"M",IF(G349&gt;2002,"J",""))))</f>
      </c>
      <c r="G349" s="76">
        <v>1971</v>
      </c>
      <c r="H349" s="78">
        <f>IF(V349&lt;&gt;"",H$5-V349+1,"")</f>
      </c>
      <c r="I349" s="78"/>
      <c r="J349" s="79">
        <f>IF(W349&lt;&gt;"",(J$5-W349+1)*1.5,"")</f>
      </c>
      <c r="K349" s="87"/>
      <c r="L349" s="81">
        <f>Y349</f>
        <v>0</v>
      </c>
      <c r="M349" s="82">
        <f>Z349</f>
        <v>0</v>
      </c>
      <c r="N349" s="124"/>
      <c r="O349" s="83">
        <f>AI349</f>
        <v>0</v>
      </c>
      <c r="P349" s="82">
        <f>SUM(H349:J349)</f>
        <v>0</v>
      </c>
      <c r="Q349" s="84">
        <f>SUM(H349:K349)+MAX(M349,O349)</f>
        <v>0</v>
      </c>
      <c r="R349" s="85">
        <f>Q349+MAX(T349,U349)</f>
        <v>0</v>
      </c>
      <c r="S349" s="84">
        <f>SUM($H349:$K349)+MAX(M349,O349)</f>
        <v>0</v>
      </c>
      <c r="T349" s="86">
        <f>IF(L349&gt;0,3,0)</f>
        <v>0</v>
      </c>
      <c r="U349" s="86">
        <f>IF(P349&gt;0,3,0)</f>
        <v>0</v>
      </c>
      <c r="V349" s="87"/>
      <c r="W349" s="87"/>
      <c r="X349" s="88">
        <v>0</v>
      </c>
      <c r="Y349" s="80"/>
      <c r="Z349" s="80"/>
      <c r="AA349" s="80"/>
      <c r="AB349" s="87"/>
      <c r="AC349" s="80"/>
      <c r="AD349" s="99"/>
      <c r="AE349" s="80"/>
      <c r="AF349" s="80"/>
      <c r="AG349" s="80"/>
      <c r="AH349" s="93">
        <f>MAX(AA349:AG349)</f>
        <v>0</v>
      </c>
      <c r="AI349" s="89">
        <f>AH349*AI$5</f>
        <v>0</v>
      </c>
      <c r="AR349" s="2"/>
      <c r="AS349" s="2"/>
      <c r="AT349" s="2"/>
      <c r="AU349" s="2"/>
      <c r="AV349" s="2"/>
      <c r="AW349" s="2"/>
    </row>
    <row r="350" spans="1:49" s="94" customFormat="1" ht="15.75" customHeight="1" hidden="1">
      <c r="A350" s="74">
        <f>A349+1</f>
        <v>344</v>
      </c>
      <c r="B350" s="97" t="s">
        <v>408</v>
      </c>
      <c r="C350" s="42" t="s">
        <v>8</v>
      </c>
      <c r="D350" s="76" t="s">
        <v>43</v>
      </c>
      <c r="E350" s="76" t="s">
        <v>44</v>
      </c>
      <c r="F350" s="77">
        <f>IF(G350&lt;1942,"L",IF(G350&lt;1947,"SM",IF(G350&lt;1957,"M",IF(G350&gt;2002,"J",""))))</f>
      </c>
      <c r="G350" s="76">
        <v>1957</v>
      </c>
      <c r="H350" s="78">
        <f>IF(V350&lt;&gt;"",H$5-V350+1,"")</f>
      </c>
      <c r="I350" s="78"/>
      <c r="J350" s="79">
        <f>IF(W350&lt;&gt;"",(J$5-W350+1)*1.5,"")</f>
      </c>
      <c r="K350" s="87"/>
      <c r="L350" s="81">
        <f>Y350</f>
        <v>0</v>
      </c>
      <c r="M350" s="82">
        <f>Z350</f>
        <v>0</v>
      </c>
      <c r="N350" s="83">
        <f>AH350</f>
        <v>0</v>
      </c>
      <c r="O350" s="83">
        <f>AI350</f>
        <v>0</v>
      </c>
      <c r="P350" s="82">
        <f>SUM(H350:J350)</f>
        <v>0</v>
      </c>
      <c r="Q350" s="84">
        <f>SUM(H350:K350)+MAX(M350,O350)</f>
        <v>0</v>
      </c>
      <c r="R350" s="85">
        <f>Q350+MAX(T350,U350)</f>
        <v>0</v>
      </c>
      <c r="S350" s="84">
        <f>SUM($H350:$K350)+MAX(M350,O350)</f>
        <v>0</v>
      </c>
      <c r="T350" s="86">
        <f>IF(L350&gt;0,3,0)</f>
        <v>0</v>
      </c>
      <c r="U350" s="86">
        <f>IF(P350&gt;0,3,0)</f>
        <v>0</v>
      </c>
      <c r="V350" s="87"/>
      <c r="W350" s="87"/>
      <c r="X350" s="88">
        <v>0</v>
      </c>
      <c r="Y350" s="90"/>
      <c r="Z350" s="89"/>
      <c r="AA350" s="80"/>
      <c r="AB350" s="87"/>
      <c r="AC350" s="80"/>
      <c r="AD350" s="99"/>
      <c r="AE350" s="80"/>
      <c r="AF350" s="80"/>
      <c r="AG350" s="80"/>
      <c r="AH350" s="93">
        <f>MAX(AA350:AG350)</f>
        <v>0</v>
      </c>
      <c r="AI350" s="89">
        <f>AH350*AI$5</f>
        <v>0</v>
      </c>
      <c r="AJ350" s="2"/>
      <c r="AK350" s="2"/>
      <c r="AR350" s="2"/>
      <c r="AS350" s="2"/>
      <c r="AT350" s="2"/>
      <c r="AU350" s="2"/>
      <c r="AV350" s="2"/>
      <c r="AW350" s="2"/>
    </row>
    <row r="351" spans="1:42" s="94" customFormat="1" ht="15.75" customHeight="1" hidden="1">
      <c r="A351" s="74">
        <f>A350+1</f>
        <v>345</v>
      </c>
      <c r="B351" s="75" t="s">
        <v>409</v>
      </c>
      <c r="C351" s="42" t="s">
        <v>42</v>
      </c>
      <c r="D351" s="76" t="s">
        <v>43</v>
      </c>
      <c r="E351" s="76" t="s">
        <v>44</v>
      </c>
      <c r="F351" s="77" t="str">
        <f>IF(G351&lt;1942,"L",IF(G351&lt;1947,"SM",IF(G351&lt;1957,"M",IF(G351&gt;2002,"J",""))))</f>
        <v>L</v>
      </c>
      <c r="G351" s="76">
        <v>1941</v>
      </c>
      <c r="H351" s="78">
        <f>IF(V351&lt;&gt;"",H$5-V351+1,"")</f>
      </c>
      <c r="I351" s="78"/>
      <c r="J351" s="79">
        <f>IF(W351&lt;&gt;"",(J$5-W351+1)*1.5,"")</f>
      </c>
      <c r="K351" s="80"/>
      <c r="L351" s="81">
        <f>Y351</f>
        <v>0</v>
      </c>
      <c r="M351" s="82">
        <f>Z351</f>
        <v>0</v>
      </c>
      <c r="N351" s="83">
        <f>AH351</f>
        <v>0</v>
      </c>
      <c r="O351" s="83">
        <f>AI351</f>
        <v>0</v>
      </c>
      <c r="P351" s="82">
        <f>SUM(H351:J351)</f>
        <v>0</v>
      </c>
      <c r="Q351" s="84">
        <f>SUM(H351:K351)+MAX(M351,O351)</f>
        <v>0</v>
      </c>
      <c r="R351" s="85">
        <f>Q351+MAX(T351,U351)</f>
        <v>0</v>
      </c>
      <c r="S351" s="84">
        <f>SUM($H351:$K351)+MAX(M351,O351)</f>
        <v>0</v>
      </c>
      <c r="T351" s="86">
        <f>IF(L351&gt;0,3,0)</f>
        <v>0</v>
      </c>
      <c r="U351" s="86">
        <f>IF(P351&gt;0,3,0)</f>
        <v>0</v>
      </c>
      <c r="V351" s="87"/>
      <c r="W351" s="87"/>
      <c r="X351" s="88">
        <v>0</v>
      </c>
      <c r="Y351" s="80"/>
      <c r="Z351" s="89"/>
      <c r="AA351" s="80"/>
      <c r="AB351" s="80"/>
      <c r="AC351" s="80"/>
      <c r="AD351" s="99"/>
      <c r="AE351" s="132"/>
      <c r="AF351" s="80"/>
      <c r="AG351" s="80"/>
      <c r="AH351" s="93">
        <f>MAX(AA351:AG351)</f>
        <v>0</v>
      </c>
      <c r="AI351" s="89">
        <f>AH351*AI$5</f>
        <v>0</v>
      </c>
      <c r="AL351" s="2"/>
      <c r="AP351" s="2"/>
    </row>
    <row r="352" spans="1:49" s="94" customFormat="1" ht="15.75" customHeight="1" hidden="1">
      <c r="A352" s="74">
        <f>A351+1</f>
        <v>346</v>
      </c>
      <c r="B352" s="97" t="s">
        <v>410</v>
      </c>
      <c r="C352" s="42" t="s">
        <v>46</v>
      </c>
      <c r="D352" s="76" t="s">
        <v>43</v>
      </c>
      <c r="E352" s="76" t="s">
        <v>44</v>
      </c>
      <c r="F352" s="77">
        <f>IF(G352&lt;1942,"L",IF(G352&lt;1947,"SM",IF(G352&lt;1957,"M",IF(G352&gt;2002,"J",""))))</f>
      </c>
      <c r="G352" s="103">
        <v>1974</v>
      </c>
      <c r="H352" s="78">
        <f>IF(V352&lt;&gt;"",H$5-V352+1,"")</f>
      </c>
      <c r="I352" s="78"/>
      <c r="J352" s="79">
        <f>IF(W352&lt;&gt;"",(J$5-W352+1)*1.5,"")</f>
      </c>
      <c r="K352" s="104"/>
      <c r="L352" s="81">
        <f>Y352</f>
        <v>0</v>
      </c>
      <c r="M352" s="82">
        <f>Z352</f>
        <v>0</v>
      </c>
      <c r="N352" s="83">
        <f>AH352</f>
        <v>0</v>
      </c>
      <c r="O352" s="83">
        <f>AI352</f>
        <v>0</v>
      </c>
      <c r="P352" s="82">
        <f>SUM(H352:J352)</f>
        <v>0</v>
      </c>
      <c r="Q352" s="84">
        <f>SUM(H352:K352)+MAX(M352,O352)</f>
        <v>0</v>
      </c>
      <c r="R352" s="85">
        <f>Q352+MAX(T352,U352)</f>
        <v>0</v>
      </c>
      <c r="S352" s="84">
        <f>SUM($H352:$K352)+MAX(M352,O352)</f>
        <v>0</v>
      </c>
      <c r="T352" s="86">
        <f>IF(L352&gt;0,3,0)</f>
        <v>0</v>
      </c>
      <c r="U352" s="86">
        <f>IF(P352&gt;0,3,0)</f>
        <v>0</v>
      </c>
      <c r="V352" s="87"/>
      <c r="W352" s="87"/>
      <c r="X352" s="88">
        <v>0</v>
      </c>
      <c r="Y352" s="80"/>
      <c r="Z352" s="89"/>
      <c r="AA352" s="80"/>
      <c r="AB352" s="87"/>
      <c r="AC352" s="80"/>
      <c r="AD352" s="99"/>
      <c r="AE352" s="80"/>
      <c r="AF352" s="80"/>
      <c r="AG352" s="80"/>
      <c r="AH352" s="93">
        <f>MAX(AA352:AG352)</f>
        <v>0</v>
      </c>
      <c r="AI352" s="89">
        <f>AH352*AI$5</f>
        <v>0</v>
      </c>
      <c r="AR352" s="2"/>
      <c r="AS352" s="2"/>
      <c r="AT352" s="2"/>
      <c r="AU352" s="2"/>
      <c r="AV352" s="2"/>
      <c r="AW352" s="2"/>
    </row>
    <row r="353" spans="1:52" s="94" customFormat="1" ht="15.75" customHeight="1" hidden="1">
      <c r="A353" s="74">
        <f>A352+1</f>
        <v>347</v>
      </c>
      <c r="B353" s="75" t="s">
        <v>411</v>
      </c>
      <c r="C353" s="42" t="s">
        <v>8</v>
      </c>
      <c r="D353" s="76" t="s">
        <v>43</v>
      </c>
      <c r="E353" s="103" t="s">
        <v>44</v>
      </c>
      <c r="F353" s="77">
        <f>IF(G353&lt;1942,"L",IF(G353&lt;1947,"SM",IF(G353&lt;1957,"M",IF(G353&gt;2002,"J",""))))</f>
      </c>
      <c r="G353" s="103">
        <v>1958</v>
      </c>
      <c r="H353" s="78">
        <f>IF(V353&lt;&gt;"",H$5-V353+1,"")</f>
      </c>
      <c r="I353" s="78"/>
      <c r="J353" s="79">
        <f>IF(W353&lt;&gt;"",(J$5-W353+1)*1.5,"")</f>
      </c>
      <c r="K353" s="104"/>
      <c r="L353" s="81">
        <f>Y353</f>
        <v>0</v>
      </c>
      <c r="M353" s="82">
        <f>Z353</f>
        <v>0</v>
      </c>
      <c r="N353" s="83">
        <f>AH353</f>
        <v>0</v>
      </c>
      <c r="O353" s="83">
        <f>AI353</f>
        <v>0</v>
      </c>
      <c r="P353" s="82">
        <f>SUM(H353:J353)</f>
        <v>0</v>
      </c>
      <c r="Q353" s="84">
        <f>SUM(H353:K353)+MAX(M353,O353)</f>
        <v>0</v>
      </c>
      <c r="R353" s="85">
        <f>Q353+MAX(T353,U353)</f>
        <v>0</v>
      </c>
      <c r="S353" s="84">
        <f>SUM($H353:$K353)+MAX(M353,O353)</f>
        <v>0</v>
      </c>
      <c r="T353" s="86">
        <f>IF(L353&gt;0,3,0)</f>
        <v>0</v>
      </c>
      <c r="U353" s="86">
        <f>IF(P353&gt;0,3,0)</f>
        <v>0</v>
      </c>
      <c r="V353" s="87"/>
      <c r="W353" s="104"/>
      <c r="X353" s="88">
        <v>0</v>
      </c>
      <c r="Y353" s="80"/>
      <c r="Z353" s="89"/>
      <c r="AA353" s="110"/>
      <c r="AB353" s="104"/>
      <c r="AC353" s="110"/>
      <c r="AD353" s="99"/>
      <c r="AE353" s="110"/>
      <c r="AF353" s="110"/>
      <c r="AG353" s="110"/>
      <c r="AH353" s="93">
        <f>MAX(AA353:AG353)</f>
        <v>0</v>
      </c>
      <c r="AI353" s="89">
        <f>AH353*AI$5</f>
        <v>0</v>
      </c>
      <c r="AK353" s="2"/>
      <c r="AX353" s="2"/>
      <c r="AY353" s="2"/>
      <c r="AZ353" s="2"/>
    </row>
    <row r="354" spans="1:52" s="94" customFormat="1" ht="15.75" customHeight="1" hidden="1">
      <c r="A354" s="74">
        <f>A353+1</f>
        <v>348</v>
      </c>
      <c r="B354" s="75" t="s">
        <v>412</v>
      </c>
      <c r="C354" s="42" t="s">
        <v>49</v>
      </c>
      <c r="D354" s="76" t="s">
        <v>43</v>
      </c>
      <c r="E354" s="76" t="s">
        <v>44</v>
      </c>
      <c r="F354" s="77">
        <f>IF(G354&lt;1942,"L",IF(G354&lt;1947,"SM",IF(G354&lt;1957,"M",IF(G354&gt;2002,"J",""))))</f>
      </c>
      <c r="G354" s="76">
        <v>1984</v>
      </c>
      <c r="H354" s="78">
        <f>IF(V354&lt;&gt;"",H$5-V354+1,"")</f>
      </c>
      <c r="I354" s="78"/>
      <c r="J354" s="79">
        <f>IF(W354&lt;&gt;"",(J$5-W354+1)*1.5,"")</f>
      </c>
      <c r="K354" s="80"/>
      <c r="L354" s="81">
        <f>Y354</f>
        <v>0</v>
      </c>
      <c r="M354" s="82">
        <f>Z354</f>
        <v>0</v>
      </c>
      <c r="N354" s="83">
        <f>AH354</f>
        <v>0</v>
      </c>
      <c r="O354" s="83">
        <f>AI354</f>
        <v>0</v>
      </c>
      <c r="P354" s="82">
        <f>SUM(H354:J354)</f>
        <v>0</v>
      </c>
      <c r="Q354" s="84">
        <f>SUM(H354:K354)+MAX(M354,O354)</f>
        <v>0</v>
      </c>
      <c r="R354" s="85">
        <f>Q354+MAX(T354,U354)</f>
        <v>0</v>
      </c>
      <c r="S354" s="84">
        <f>SUM($H354:$K354)+MAX(M354,O354)</f>
        <v>0</v>
      </c>
      <c r="T354" s="86">
        <f>IF(L354&gt;0,3,0)</f>
        <v>0</v>
      </c>
      <c r="U354" s="86">
        <f>IF(P354&gt;0,3,0)</f>
        <v>0</v>
      </c>
      <c r="V354" s="87"/>
      <c r="W354" s="87"/>
      <c r="X354" s="88">
        <v>0</v>
      </c>
      <c r="Y354" s="80"/>
      <c r="Z354" s="80"/>
      <c r="AA354" s="90"/>
      <c r="AB354" s="80"/>
      <c r="AC354" s="80"/>
      <c r="AD354" s="99"/>
      <c r="AE354" s="80"/>
      <c r="AF354" s="80"/>
      <c r="AG354" s="80"/>
      <c r="AH354" s="93">
        <f>MAX(AA354:AG354)</f>
        <v>0</v>
      </c>
      <c r="AI354" s="89">
        <f>AH354*AI$5</f>
        <v>0</v>
      </c>
      <c r="AJ354" s="95"/>
      <c r="AK354" s="2"/>
      <c r="AQ354" s="2"/>
      <c r="AX354" s="2"/>
      <c r="AY354" s="2"/>
      <c r="AZ354" s="2"/>
    </row>
    <row r="355" spans="1:49" s="94" customFormat="1" ht="15.75" customHeight="1" hidden="1">
      <c r="A355" s="74">
        <f>A354+1</f>
        <v>349</v>
      </c>
      <c r="B355" s="97" t="s">
        <v>413</v>
      </c>
      <c r="C355" s="42" t="s">
        <v>46</v>
      </c>
      <c r="D355" s="76" t="s">
        <v>43</v>
      </c>
      <c r="E355" s="76" t="s">
        <v>44</v>
      </c>
      <c r="F355" s="77">
        <f>IF(G355&lt;1942,"L",IF(G355&lt;1947,"SM",IF(G355&lt;1957,"M",IF(G355&gt;2002,"J",""))))</f>
      </c>
      <c r="G355" s="76">
        <v>1966</v>
      </c>
      <c r="H355" s="78">
        <f>IF(V355&lt;&gt;"",H$5-V355+1,"")</f>
      </c>
      <c r="I355" s="78"/>
      <c r="J355" s="79">
        <f>IF(W355&lt;&gt;"",(J$5-W355+1)*1.5,"")</f>
      </c>
      <c r="K355" s="87"/>
      <c r="L355" s="81">
        <f>Y355</f>
        <v>0</v>
      </c>
      <c r="M355" s="82">
        <f>Z355</f>
        <v>0</v>
      </c>
      <c r="N355" s="83">
        <f>AH355</f>
        <v>0</v>
      </c>
      <c r="O355" s="83">
        <f>AI355</f>
        <v>0</v>
      </c>
      <c r="P355" s="82">
        <f>SUM(H355:J355)</f>
        <v>0</v>
      </c>
      <c r="Q355" s="84">
        <f>SUM(H355:K355)+MAX(M355,O355)</f>
        <v>0</v>
      </c>
      <c r="R355" s="85">
        <f>Q355+MAX(T355,U355)</f>
        <v>0</v>
      </c>
      <c r="S355" s="84">
        <f>SUM($H355:$K355)+MAX(M355,O355)</f>
        <v>0</v>
      </c>
      <c r="T355" s="86">
        <f>IF(L355&gt;0,3,0)</f>
        <v>0</v>
      </c>
      <c r="U355" s="86">
        <f>IF(P355&gt;0,3,0)</f>
        <v>0</v>
      </c>
      <c r="V355" s="87"/>
      <c r="W355" s="87"/>
      <c r="X355" s="88">
        <v>0</v>
      </c>
      <c r="Y355" s="80"/>
      <c r="Z355" s="89"/>
      <c r="AA355" s="90"/>
      <c r="AB355" s="87"/>
      <c r="AC355" s="80"/>
      <c r="AD355" s="99"/>
      <c r="AE355" s="80"/>
      <c r="AF355" s="80"/>
      <c r="AG355" s="80"/>
      <c r="AH355" s="93">
        <f>MAX(AA355:AG355)</f>
        <v>0</v>
      </c>
      <c r="AI355" s="89">
        <f>AH355*AI$5</f>
        <v>0</v>
      </c>
      <c r="AK355" s="2"/>
      <c r="AR355" s="2"/>
      <c r="AS355" s="2"/>
      <c r="AT355" s="2"/>
      <c r="AU355" s="2"/>
      <c r="AV355" s="2"/>
      <c r="AW355" s="2"/>
    </row>
    <row r="356" spans="1:49" s="94" customFormat="1" ht="15.75" customHeight="1" hidden="1">
      <c r="A356" s="74">
        <f>A355+1</f>
        <v>350</v>
      </c>
      <c r="B356" s="97" t="s">
        <v>414</v>
      </c>
      <c r="C356" s="42" t="s">
        <v>70</v>
      </c>
      <c r="D356" s="76" t="s">
        <v>43</v>
      </c>
      <c r="E356" s="76" t="s">
        <v>44</v>
      </c>
      <c r="F356" s="77">
        <f>IF(G356&lt;1942,"L",IF(G356&lt;1947,"SM",IF(G356&lt;1957,"M",IF(G356&gt;2002,"J",""))))</f>
      </c>
      <c r="G356" s="103">
        <v>1971</v>
      </c>
      <c r="H356" s="78">
        <f>IF(V356&lt;&gt;"",H$5-V356+1,"")</f>
      </c>
      <c r="I356" s="78"/>
      <c r="J356" s="79">
        <f>IF(W356&lt;&gt;"",(J$5-W356+1)*1.5,"")</f>
      </c>
      <c r="K356" s="104"/>
      <c r="L356" s="81">
        <f>Y356</f>
        <v>0</v>
      </c>
      <c r="M356" s="82">
        <f>Z356</f>
        <v>0</v>
      </c>
      <c r="N356" s="83">
        <f>AH356</f>
        <v>0</v>
      </c>
      <c r="O356" s="83">
        <f>AI356</f>
        <v>0</v>
      </c>
      <c r="P356" s="82">
        <f>SUM(H356:J356)</f>
        <v>0</v>
      </c>
      <c r="Q356" s="84">
        <f>SUM(H356:K356)+MAX(M356,O356)</f>
        <v>0</v>
      </c>
      <c r="R356" s="85">
        <f>Q356+MAX(T356,U356)</f>
        <v>0</v>
      </c>
      <c r="S356" s="84">
        <f>SUM($H356:$K356)+MAX(M356,O356)</f>
        <v>0</v>
      </c>
      <c r="T356" s="86">
        <f>IF(L356&gt;0,3,0)</f>
        <v>0</v>
      </c>
      <c r="U356" s="86">
        <f>IF(P356&gt;0,3,0)</f>
        <v>0</v>
      </c>
      <c r="V356" s="87"/>
      <c r="W356" s="87"/>
      <c r="X356" s="88">
        <v>0</v>
      </c>
      <c r="Y356" s="80"/>
      <c r="Z356" s="89"/>
      <c r="AA356" s="80"/>
      <c r="AB356" s="87"/>
      <c r="AC356" s="80"/>
      <c r="AD356" s="80"/>
      <c r="AE356" s="80"/>
      <c r="AF356" s="80"/>
      <c r="AG356" s="80"/>
      <c r="AH356" s="93">
        <f>MAX(AA356:AG356)</f>
        <v>0</v>
      </c>
      <c r="AI356" s="89">
        <f>AH356*AI$5</f>
        <v>0</v>
      </c>
      <c r="AL356" s="96"/>
      <c r="AR356" s="2"/>
      <c r="AS356" s="2"/>
      <c r="AT356" s="2"/>
      <c r="AU356" s="2"/>
      <c r="AV356" s="2"/>
      <c r="AW356" s="2"/>
    </row>
    <row r="357" spans="1:49" s="96" customFormat="1" ht="15.75" customHeight="1" hidden="1">
      <c r="A357" s="74">
        <f>A356+1</f>
        <v>351</v>
      </c>
      <c r="B357" s="97" t="s">
        <v>415</v>
      </c>
      <c r="C357" s="42" t="s">
        <v>70</v>
      </c>
      <c r="D357" s="76" t="s">
        <v>43</v>
      </c>
      <c r="E357" s="76" t="s">
        <v>44</v>
      </c>
      <c r="F357" s="77">
        <f>IF(G357&lt;1942,"L",IF(G357&lt;1947,"SM",IF(G357&lt;1957,"M",IF(G357&gt;2002,"J",""))))</f>
      </c>
      <c r="G357" s="76">
        <v>1967</v>
      </c>
      <c r="H357" s="78">
        <f>IF(V357&lt;&gt;"",H$5-V357+1,"")</f>
      </c>
      <c r="I357" s="78"/>
      <c r="J357" s="79">
        <f>IF(W357&lt;&gt;"",(J$5-W357+1)*1.5,"")</f>
      </c>
      <c r="K357" s="87"/>
      <c r="L357" s="81">
        <f>Y357</f>
        <v>0</v>
      </c>
      <c r="M357" s="82">
        <f>Z357</f>
        <v>0</v>
      </c>
      <c r="N357" s="83">
        <f>AH357</f>
        <v>0</v>
      </c>
      <c r="O357" s="83">
        <f>AI357</f>
        <v>0</v>
      </c>
      <c r="P357" s="82">
        <f>SUM(H357:J357)</f>
        <v>0</v>
      </c>
      <c r="Q357" s="84">
        <f>SUM(H357:K357)+MAX(M357,O357)</f>
        <v>0</v>
      </c>
      <c r="R357" s="85">
        <f>Q357+MAX(T357,U357)</f>
        <v>0</v>
      </c>
      <c r="S357" s="84">
        <f>SUM($H357:$K357)+MAX(M357,O357)</f>
        <v>0</v>
      </c>
      <c r="T357" s="86">
        <f>IF(L357&gt;0,3,0)</f>
        <v>0</v>
      </c>
      <c r="U357" s="86">
        <f>IF(P357&gt;0,3,0)</f>
        <v>0</v>
      </c>
      <c r="V357" s="87"/>
      <c r="W357" s="87"/>
      <c r="X357" s="88">
        <v>0</v>
      </c>
      <c r="Y357" s="80">
        <f>IF(X357&gt;0,X$5-X357+1,0)</f>
        <v>0</v>
      </c>
      <c r="Z357" s="89">
        <f>Y357*Z$5</f>
        <v>0</v>
      </c>
      <c r="AA357" s="80"/>
      <c r="AB357" s="87"/>
      <c r="AC357" s="80"/>
      <c r="AD357" s="99"/>
      <c r="AE357" s="80"/>
      <c r="AF357" s="80"/>
      <c r="AG357" s="80"/>
      <c r="AH357" s="93">
        <f>MAX(AA357:AG357)</f>
        <v>0</v>
      </c>
      <c r="AI357" s="89">
        <f>AH357*AI$5</f>
        <v>0</v>
      </c>
      <c r="AJ357" s="94"/>
      <c r="AK357" s="2"/>
      <c r="AL357" s="94"/>
      <c r="AM357" s="94"/>
      <c r="AN357" s="94"/>
      <c r="AO357" s="94"/>
      <c r="AP357" s="94"/>
      <c r="AQ357" s="94"/>
      <c r="AR357" s="94"/>
      <c r="AS357" s="94"/>
      <c r="AT357" s="94"/>
      <c r="AU357" s="94"/>
      <c r="AV357" s="94"/>
      <c r="AW357" s="94"/>
    </row>
    <row r="358" spans="1:52" ht="15.75" customHeight="1" hidden="1">
      <c r="A358" s="74">
        <f>A357+1</f>
        <v>352</v>
      </c>
      <c r="B358" s="75" t="s">
        <v>416</v>
      </c>
      <c r="C358" s="42" t="s">
        <v>42</v>
      </c>
      <c r="D358" s="76" t="s">
        <v>43</v>
      </c>
      <c r="E358" s="76" t="s">
        <v>44</v>
      </c>
      <c r="F358" s="77">
        <f>IF(G358&lt;1942,"L",IF(G358&lt;1947,"SM",IF(G358&lt;1957,"M",IF(G358&gt;2002,"J",""))))</f>
      </c>
      <c r="G358" s="76">
        <v>1967</v>
      </c>
      <c r="H358" s="78">
        <f>IF(V358&lt;&gt;"",H$5-V358+1,"")</f>
      </c>
      <c r="I358" s="78"/>
      <c r="J358" s="79">
        <f>IF(W358&lt;&gt;"",(J$5-W358+1)*1.5,"")</f>
      </c>
      <c r="K358" s="80"/>
      <c r="L358" s="81">
        <f>Y358</f>
        <v>0</v>
      </c>
      <c r="M358" s="82">
        <f>Z358</f>
        <v>0</v>
      </c>
      <c r="N358" s="124"/>
      <c r="O358" s="83">
        <f>AI358</f>
        <v>0</v>
      </c>
      <c r="P358" s="82">
        <f>SUM(H358:J358)</f>
        <v>0</v>
      </c>
      <c r="Q358" s="84">
        <f>SUM(H358:K358)+MAX(M358,O358)</f>
        <v>0</v>
      </c>
      <c r="R358" s="85">
        <f>Q358+MAX(T358,U358)</f>
        <v>0</v>
      </c>
      <c r="S358" s="84">
        <f>SUM($H358:$K358)+MAX(M358,O358)</f>
        <v>0</v>
      </c>
      <c r="T358" s="86">
        <f>IF(L358&gt;0,3,0)</f>
        <v>0</v>
      </c>
      <c r="U358" s="86">
        <f>IF(P358&gt;0,3,0)</f>
        <v>0</v>
      </c>
      <c r="V358" s="87"/>
      <c r="W358" s="87"/>
      <c r="X358" s="88">
        <v>0</v>
      </c>
      <c r="Y358" s="90"/>
      <c r="Z358" s="90"/>
      <c r="AA358" s="80"/>
      <c r="AB358" s="80"/>
      <c r="AC358" s="80"/>
      <c r="AD358" s="99"/>
      <c r="AE358" s="80"/>
      <c r="AF358" s="80"/>
      <c r="AG358" s="80"/>
      <c r="AH358" s="93">
        <f>MAX(AA358:AG358)</f>
        <v>0</v>
      </c>
      <c r="AI358" s="89">
        <f>AH358*AI$5</f>
        <v>0</v>
      </c>
      <c r="AJ358" s="94"/>
      <c r="AL358" s="94"/>
      <c r="AM358" s="94"/>
      <c r="AN358" s="94"/>
      <c r="AO358" s="94"/>
      <c r="AP358" s="94"/>
      <c r="AQ358" s="94"/>
      <c r="AR358" s="94"/>
      <c r="AS358" s="94"/>
      <c r="AT358" s="94"/>
      <c r="AU358" s="94"/>
      <c r="AV358" s="94"/>
      <c r="AW358" s="94"/>
      <c r="AX358" s="94"/>
      <c r="AY358" s="94"/>
      <c r="AZ358" s="94"/>
    </row>
    <row r="359" spans="1:52" ht="15.75" customHeight="1" hidden="1">
      <c r="A359" s="74">
        <f>A358+1</f>
        <v>353</v>
      </c>
      <c r="B359" s="106" t="s">
        <v>417</v>
      </c>
      <c r="C359" s="42" t="s">
        <v>8</v>
      </c>
      <c r="D359" s="76" t="s">
        <v>43</v>
      </c>
      <c r="E359" s="41" t="s">
        <v>66</v>
      </c>
      <c r="F359" s="77">
        <f>IF(G359&lt;1942,"L",IF(G359&lt;1947,"SM",IF(G359&lt;1957,"M",IF(G359&gt;2002,"J",""))))</f>
      </c>
      <c r="G359" s="116">
        <v>1982</v>
      </c>
      <c r="H359" s="78">
        <f>IF(V359&lt;&gt;"",H$5-V359+1,"")</f>
      </c>
      <c r="I359" s="78"/>
      <c r="J359" s="79">
        <f>IF(W359&lt;&gt;"",(J$5-W359+1)*1.5,"")</f>
      </c>
      <c r="K359" s="87"/>
      <c r="L359" s="81">
        <f>Y359</f>
        <v>0</v>
      </c>
      <c r="M359" s="82">
        <f>Z359</f>
        <v>0</v>
      </c>
      <c r="N359" s="83">
        <f>AH359</f>
        <v>0</v>
      </c>
      <c r="O359" s="83">
        <f>AI359</f>
        <v>0</v>
      </c>
      <c r="P359" s="82">
        <f>SUM(H359:J359)</f>
        <v>0</v>
      </c>
      <c r="Q359" s="84">
        <f>SUM(H359:K359)+MAX(M359,O359)</f>
        <v>0</v>
      </c>
      <c r="R359" s="85">
        <f>Q359+MAX(T359,U359)</f>
        <v>0</v>
      </c>
      <c r="S359" s="84">
        <f>SUM($H359:$K359)+MAX(M359,O359)</f>
        <v>0</v>
      </c>
      <c r="T359" s="86">
        <f>IF(L359&gt;0,3,0)</f>
        <v>0</v>
      </c>
      <c r="U359" s="86">
        <f>IF(P359&gt;0,3,0)</f>
        <v>0</v>
      </c>
      <c r="V359" s="87"/>
      <c r="W359" s="87"/>
      <c r="X359" s="88">
        <v>0</v>
      </c>
      <c r="Y359" s="80"/>
      <c r="Z359" s="89"/>
      <c r="AA359" s="80"/>
      <c r="AB359" s="87"/>
      <c r="AC359" s="80"/>
      <c r="AD359" s="99"/>
      <c r="AE359" s="80"/>
      <c r="AF359" s="80"/>
      <c r="AG359" s="80"/>
      <c r="AH359" s="93">
        <f>MAX(AA359:AG359)</f>
        <v>0</v>
      </c>
      <c r="AI359" s="89">
        <f>AH359*AI$5</f>
        <v>0</v>
      </c>
      <c r="AJ359" s="94"/>
      <c r="AK359" s="94"/>
      <c r="AL359" s="94"/>
      <c r="AM359" s="94"/>
      <c r="AN359" s="94"/>
      <c r="AO359" s="94"/>
      <c r="AP359" s="94"/>
      <c r="AQ359" s="94"/>
      <c r="AR359" s="94"/>
      <c r="AS359" s="94"/>
      <c r="AT359" s="94"/>
      <c r="AU359" s="94"/>
      <c r="AV359" s="94"/>
      <c r="AW359" s="94"/>
      <c r="AX359" s="94"/>
      <c r="AY359" s="94"/>
      <c r="AZ359" s="94"/>
    </row>
    <row r="360" spans="1:52" ht="15.75" customHeight="1" hidden="1">
      <c r="A360" s="74">
        <f>A359+1</f>
        <v>354</v>
      </c>
      <c r="B360" s="75" t="s">
        <v>418</v>
      </c>
      <c r="C360" s="42" t="s">
        <v>46</v>
      </c>
      <c r="D360" s="76" t="s">
        <v>43</v>
      </c>
      <c r="E360" s="76" t="s">
        <v>44</v>
      </c>
      <c r="F360" s="77" t="str">
        <f>IF(G360&lt;1942,"L",IF(G360&lt;1947,"SM",IF(G360&lt;1957,"M",IF(G360&gt;2002,"J",""))))</f>
        <v>M</v>
      </c>
      <c r="G360" s="76">
        <v>1953</v>
      </c>
      <c r="H360" s="78">
        <f>IF(V360&lt;&gt;"",H$5-V360+1,"")</f>
      </c>
      <c r="I360" s="78"/>
      <c r="J360" s="79">
        <f>IF(W360&lt;&gt;"",(J$5-W360+1)*1.5,"")</f>
      </c>
      <c r="K360" s="80"/>
      <c r="L360" s="81">
        <f>Y360</f>
        <v>0</v>
      </c>
      <c r="M360" s="82">
        <f>Z360</f>
        <v>0</v>
      </c>
      <c r="N360" s="83">
        <f>AH360</f>
        <v>0</v>
      </c>
      <c r="O360" s="83">
        <f>AI360</f>
        <v>0</v>
      </c>
      <c r="P360" s="82">
        <f>SUM(H360:J360)</f>
        <v>0</v>
      </c>
      <c r="Q360" s="84">
        <f>SUM(H360:K360)+MAX(M360,O360)</f>
        <v>0</v>
      </c>
      <c r="R360" s="85">
        <f>Q360+MAX(T360,U360)</f>
        <v>0</v>
      </c>
      <c r="S360" s="84">
        <f>SUM($H360:$K360)+MAX(M360,O360)</f>
        <v>0</v>
      </c>
      <c r="T360" s="86">
        <f>IF(L360&gt;0,3,0)</f>
        <v>0</v>
      </c>
      <c r="U360" s="86">
        <f>IF(P360&gt;0,3,0)</f>
        <v>0</v>
      </c>
      <c r="V360" s="87"/>
      <c r="W360" s="87"/>
      <c r="X360" s="88">
        <v>0</v>
      </c>
      <c r="Y360" s="90"/>
      <c r="Z360" s="89"/>
      <c r="AA360" s="80"/>
      <c r="AB360" s="80"/>
      <c r="AC360" s="80"/>
      <c r="AD360" s="80"/>
      <c r="AE360" s="80"/>
      <c r="AF360" s="80"/>
      <c r="AG360" s="80"/>
      <c r="AH360" s="93">
        <f>MAX(AA360:AG360)</f>
        <v>0</v>
      </c>
      <c r="AI360" s="89">
        <f>AH360*AI$5</f>
        <v>0</v>
      </c>
      <c r="AJ360" s="94"/>
      <c r="AK360" s="94"/>
      <c r="AL360" s="94"/>
      <c r="AM360" s="94"/>
      <c r="AN360" s="94"/>
      <c r="AO360" s="94"/>
      <c r="AP360" s="94"/>
      <c r="AQ360" s="94"/>
      <c r="AR360" s="94"/>
      <c r="AS360" s="94"/>
      <c r="AT360" s="94"/>
      <c r="AU360" s="94"/>
      <c r="AV360" s="94"/>
      <c r="AW360" s="94"/>
      <c r="AX360" s="94"/>
      <c r="AY360" s="94"/>
      <c r="AZ360" s="94"/>
    </row>
    <row r="361" spans="1:52" ht="15.75" customHeight="1" hidden="1">
      <c r="A361" s="74">
        <f>A360+1</f>
        <v>355</v>
      </c>
      <c r="B361" s="97" t="s">
        <v>419</v>
      </c>
      <c r="C361" s="42" t="s">
        <v>46</v>
      </c>
      <c r="D361" s="76" t="s">
        <v>43</v>
      </c>
      <c r="E361" s="76" t="s">
        <v>44</v>
      </c>
      <c r="F361" s="77">
        <f>IF(G361&lt;1942,"L",IF(G361&lt;1947,"SM",IF(G361&lt;1957,"M",IF(G361&gt;2002,"J",""))))</f>
      </c>
      <c r="G361" s="76">
        <v>1968</v>
      </c>
      <c r="H361" s="78">
        <f>IF(V361&lt;&gt;"",H$5-V361+1,"")</f>
      </c>
      <c r="I361" s="78"/>
      <c r="J361" s="79">
        <f>IF(W361&lt;&gt;"",(J$5-W361+1)*1.5,"")</f>
      </c>
      <c r="K361" s="87"/>
      <c r="L361" s="81">
        <f>Y361</f>
        <v>0</v>
      </c>
      <c r="M361" s="82">
        <f>Z361</f>
        <v>0</v>
      </c>
      <c r="N361" s="83">
        <f>AH361</f>
        <v>0</v>
      </c>
      <c r="O361" s="83">
        <f>AI361</f>
        <v>0</v>
      </c>
      <c r="P361" s="82">
        <f>SUM(H361:J361)</f>
        <v>0</v>
      </c>
      <c r="Q361" s="84">
        <f>SUM(H361:K361)+MAX(M361,O361)</f>
        <v>0</v>
      </c>
      <c r="R361" s="85">
        <f>Q361+MAX(T361,U361)</f>
        <v>0</v>
      </c>
      <c r="S361" s="84">
        <f>SUM($H361:$K361)+MAX(M361,O361)</f>
        <v>0</v>
      </c>
      <c r="T361" s="86">
        <f>IF(L361&gt;0,3,0)</f>
        <v>0</v>
      </c>
      <c r="U361" s="86">
        <f>IF(P361&gt;0,3,0)</f>
        <v>0</v>
      </c>
      <c r="V361" s="87"/>
      <c r="W361" s="87"/>
      <c r="X361" s="88">
        <v>0</v>
      </c>
      <c r="Y361" s="80"/>
      <c r="Z361" s="89"/>
      <c r="AA361" s="80"/>
      <c r="AB361" s="87"/>
      <c r="AC361" s="80"/>
      <c r="AD361" s="99"/>
      <c r="AE361" s="80"/>
      <c r="AF361" s="80"/>
      <c r="AG361" s="80"/>
      <c r="AH361" s="93">
        <f>MAX(AA361:AG361)</f>
        <v>0</v>
      </c>
      <c r="AI361" s="89">
        <f>AH361*AI$5</f>
        <v>0</v>
      </c>
      <c r="AJ361" s="94"/>
      <c r="AK361" s="94"/>
      <c r="AL361" s="94"/>
      <c r="AM361" s="94"/>
      <c r="AN361" s="94"/>
      <c r="AO361" s="94"/>
      <c r="AP361" s="94"/>
      <c r="AQ361" s="94"/>
      <c r="AR361" s="94"/>
      <c r="AS361" s="94"/>
      <c r="AT361" s="94"/>
      <c r="AU361" s="94"/>
      <c r="AV361" s="94"/>
      <c r="AW361" s="94"/>
      <c r="AX361" s="94"/>
      <c r="AY361" s="94"/>
      <c r="AZ361" s="94"/>
    </row>
    <row r="362" spans="1:52" ht="15.75" customHeight="1" hidden="1">
      <c r="A362" s="74">
        <f>A361+1</f>
        <v>356</v>
      </c>
      <c r="B362" s="97" t="s">
        <v>420</v>
      </c>
      <c r="C362" s="42" t="s">
        <v>8</v>
      </c>
      <c r="D362" s="76" t="s">
        <v>43</v>
      </c>
      <c r="E362" s="76" t="s">
        <v>44</v>
      </c>
      <c r="F362" s="77" t="str">
        <f>IF(G362&lt;1942,"L",IF(G362&lt;1947,"SM",IF(G362&lt;1957,"M",IF(G362&gt;2002,"J",""))))</f>
        <v>M</v>
      </c>
      <c r="G362" s="76">
        <v>1955</v>
      </c>
      <c r="H362" s="78">
        <f>IF(V362&lt;&gt;"",H$5-V362+1,"")</f>
      </c>
      <c r="I362" s="78"/>
      <c r="J362" s="79">
        <f>IF(W362&lt;&gt;"",(J$5-W362+1)*1.5,"")</f>
      </c>
      <c r="K362" s="87"/>
      <c r="L362" s="81">
        <f>Y362</f>
        <v>0</v>
      </c>
      <c r="M362" s="82">
        <f>Z362</f>
        <v>0</v>
      </c>
      <c r="N362" s="83">
        <f>AH362</f>
        <v>0</v>
      </c>
      <c r="O362" s="83">
        <f>AI362</f>
        <v>0</v>
      </c>
      <c r="P362" s="82">
        <f>SUM(H362:J362)</f>
        <v>0</v>
      </c>
      <c r="Q362" s="84">
        <f>SUM(H362:K362)+MAX(M362,O362)</f>
        <v>0</v>
      </c>
      <c r="R362" s="85">
        <f>Q362+MAX(T362,U362)</f>
        <v>0</v>
      </c>
      <c r="S362" s="84">
        <f>SUM($H362:$K362)+MAX(M362,O362)</f>
        <v>0</v>
      </c>
      <c r="T362" s="86">
        <f>IF(L362&gt;0,3,0)</f>
        <v>0</v>
      </c>
      <c r="U362" s="86">
        <f>IF(P362&gt;0,3,0)</f>
        <v>0</v>
      </c>
      <c r="V362" s="87"/>
      <c r="W362" s="87"/>
      <c r="X362" s="88">
        <v>0</v>
      </c>
      <c r="Y362" s="80"/>
      <c r="Z362" s="89"/>
      <c r="AA362" s="80"/>
      <c r="AB362" s="87"/>
      <c r="AC362" s="80"/>
      <c r="AD362" s="99"/>
      <c r="AE362" s="80"/>
      <c r="AF362" s="80"/>
      <c r="AG362" s="80"/>
      <c r="AH362" s="93">
        <f>MAX(AA362:AG362)</f>
        <v>0</v>
      </c>
      <c r="AI362" s="89">
        <f>AH362*AI$5</f>
        <v>0</v>
      </c>
      <c r="AJ362" s="94"/>
      <c r="AK362" s="94"/>
      <c r="AL362" s="94"/>
      <c r="AM362" s="94"/>
      <c r="AN362" s="94"/>
      <c r="AO362" s="94"/>
      <c r="AP362" s="94"/>
      <c r="AQ362" s="94"/>
      <c r="AR362" s="94"/>
      <c r="AS362" s="94"/>
      <c r="AT362" s="94"/>
      <c r="AU362" s="94"/>
      <c r="AV362" s="94"/>
      <c r="AW362" s="94"/>
      <c r="AX362" s="94"/>
      <c r="AY362" s="94"/>
      <c r="AZ362" s="94"/>
    </row>
    <row r="363" spans="1:52" ht="15.75" customHeight="1" hidden="1">
      <c r="A363" s="74">
        <f>A362+1</f>
        <v>357</v>
      </c>
      <c r="B363" s="97" t="s">
        <v>421</v>
      </c>
      <c r="C363" s="42" t="s">
        <v>8</v>
      </c>
      <c r="D363" s="76" t="s">
        <v>43</v>
      </c>
      <c r="E363" s="76" t="s">
        <v>44</v>
      </c>
      <c r="F363" s="77">
        <f>IF(G363&lt;1942,"L",IF(G363&lt;1947,"SM",IF(G363&lt;1957,"M",IF(G363&gt;2002,"J",""))))</f>
      </c>
      <c r="G363" s="76">
        <v>1959</v>
      </c>
      <c r="H363" s="78">
        <f>IF(V363&lt;&gt;"",H$5-V363+1,"")</f>
      </c>
      <c r="I363" s="78"/>
      <c r="J363" s="79">
        <f>IF(W363&lt;&gt;"",(J$5-W363+1)*1.5,"")</f>
      </c>
      <c r="K363" s="87"/>
      <c r="L363" s="81">
        <f>Y363</f>
        <v>0</v>
      </c>
      <c r="M363" s="82">
        <f>Z363</f>
        <v>0</v>
      </c>
      <c r="N363" s="83">
        <f>AH363</f>
        <v>0</v>
      </c>
      <c r="O363" s="83">
        <f>AI363</f>
        <v>0</v>
      </c>
      <c r="P363" s="82">
        <f>SUM(H363:J363)</f>
        <v>0</v>
      </c>
      <c r="Q363" s="84">
        <f>SUM(H363:K363)+MAX(M363,O363)</f>
        <v>0</v>
      </c>
      <c r="R363" s="85">
        <f>Q363+MAX(T363,U363)</f>
        <v>0</v>
      </c>
      <c r="S363" s="84">
        <f>SUM($H363:$K363)+MAX(M363,O363)</f>
        <v>0</v>
      </c>
      <c r="T363" s="86">
        <f>IF(L363&gt;0,3,0)</f>
        <v>0</v>
      </c>
      <c r="U363" s="86">
        <f>IF(P363&gt;0,3,0)</f>
        <v>0</v>
      </c>
      <c r="V363" s="87"/>
      <c r="W363" s="87"/>
      <c r="X363" s="88">
        <v>0</v>
      </c>
      <c r="Y363" s="80"/>
      <c r="Z363" s="89"/>
      <c r="AA363" s="80"/>
      <c r="AB363" s="87"/>
      <c r="AC363" s="80"/>
      <c r="AD363" s="99"/>
      <c r="AE363" s="80"/>
      <c r="AF363" s="80"/>
      <c r="AG363" s="80"/>
      <c r="AH363" s="93">
        <f>MAX(AA363:AG363)</f>
        <v>0</v>
      </c>
      <c r="AI363" s="89">
        <f>AH363*AI$5</f>
        <v>0</v>
      </c>
      <c r="AJ363" s="94"/>
      <c r="AL363" s="94"/>
      <c r="AM363" s="94"/>
      <c r="AN363" s="94"/>
      <c r="AO363" s="94"/>
      <c r="AP363" s="94"/>
      <c r="AQ363" s="94"/>
      <c r="AR363" s="94"/>
      <c r="AS363" s="94"/>
      <c r="AT363" s="94"/>
      <c r="AU363" s="94"/>
      <c r="AV363" s="94"/>
      <c r="AW363" s="94"/>
      <c r="AX363" s="94"/>
      <c r="AY363" s="94"/>
      <c r="AZ363" s="94"/>
    </row>
    <row r="364" spans="1:52" ht="15.75" customHeight="1" hidden="1">
      <c r="A364" s="74">
        <f>A363+1</f>
        <v>358</v>
      </c>
      <c r="B364" s="75" t="s">
        <v>422</v>
      </c>
      <c r="C364" s="42" t="s">
        <v>277</v>
      </c>
      <c r="D364" s="76" t="s">
        <v>43</v>
      </c>
      <c r="E364" s="76" t="s">
        <v>44</v>
      </c>
      <c r="F364" s="77">
        <f>IF(G364&lt;1942,"L",IF(G364&lt;1947,"SM",IF(G364&lt;1957,"M",IF(G364&gt;2002,"J",""))))</f>
      </c>
      <c r="G364" s="76">
        <v>1972</v>
      </c>
      <c r="H364" s="78">
        <f>IF(V364&lt;&gt;"",H$5-V364+1,"")</f>
      </c>
      <c r="I364" s="78"/>
      <c r="J364" s="87">
        <f>IF(W364&lt;&gt;"",(J$5-W364+1)*1.5,"")</f>
      </c>
      <c r="K364" s="98"/>
      <c r="L364" s="81">
        <f>Y364</f>
        <v>0</v>
      </c>
      <c r="M364" s="82">
        <f>Z364</f>
        <v>0</v>
      </c>
      <c r="N364" s="83">
        <f>AH364</f>
        <v>0</v>
      </c>
      <c r="O364" s="83">
        <f>AI364</f>
        <v>0</v>
      </c>
      <c r="P364" s="82">
        <f>SUM(H364:J364)</f>
        <v>0</v>
      </c>
      <c r="Q364" s="84">
        <f>SUM(H364:K364)+MAX(M364,O364)</f>
        <v>0</v>
      </c>
      <c r="R364" s="85">
        <f>Q364+MAX(T364,U364)</f>
        <v>0</v>
      </c>
      <c r="S364" s="84">
        <f>SUM($H364:$K364)+MAX(M364,O364)</f>
        <v>0</v>
      </c>
      <c r="T364" s="130">
        <f>IF(L364&gt;0,3,0)</f>
        <v>0</v>
      </c>
      <c r="U364" s="130">
        <f>IF(P364&gt;0,3,0)</f>
        <v>0</v>
      </c>
      <c r="V364" s="87"/>
      <c r="W364" s="87"/>
      <c r="X364" s="88">
        <v>0</v>
      </c>
      <c r="Y364" s="80"/>
      <c r="Z364" s="89"/>
      <c r="AA364" s="80"/>
      <c r="AB364" s="98"/>
      <c r="AC364" s="80"/>
      <c r="AD364" s="99"/>
      <c r="AE364" s="80"/>
      <c r="AF364" s="80"/>
      <c r="AG364" s="80"/>
      <c r="AH364" s="93">
        <f>MAX(AA364:AG364)</f>
        <v>0</v>
      </c>
      <c r="AI364" s="89">
        <f>AH364*AI$5</f>
        <v>0</v>
      </c>
      <c r="AJ364" s="94"/>
      <c r="AL364" s="94"/>
      <c r="AM364" s="94"/>
      <c r="AN364" s="94"/>
      <c r="AO364" s="94"/>
      <c r="AP364" s="94"/>
      <c r="AQ364" s="94"/>
      <c r="AR364" s="94"/>
      <c r="AS364" s="94"/>
      <c r="AT364" s="94"/>
      <c r="AU364" s="94"/>
      <c r="AV364" s="94"/>
      <c r="AW364" s="94"/>
      <c r="AX364" s="94"/>
      <c r="AY364" s="94"/>
      <c r="AZ364" s="94"/>
    </row>
    <row r="365" spans="1:52" ht="15.75" customHeight="1" hidden="1">
      <c r="A365" s="74">
        <f>A364+1</f>
        <v>359</v>
      </c>
      <c r="B365" s="97" t="s">
        <v>423</v>
      </c>
      <c r="C365" s="42" t="s">
        <v>80</v>
      </c>
      <c r="D365" s="76" t="s">
        <v>43</v>
      </c>
      <c r="E365" s="76" t="s">
        <v>44</v>
      </c>
      <c r="F365" s="77">
        <f>IF(G365&lt;1942,"L",IF(G365&lt;1947,"SM",IF(G365&lt;1957,"M",IF(G365&gt;2002,"J",""))))</f>
      </c>
      <c r="G365" s="76">
        <v>2000</v>
      </c>
      <c r="H365" s="78">
        <f>IF(V365&lt;&gt;"",H$5-V365+1,"")</f>
      </c>
      <c r="I365" s="78"/>
      <c r="J365" s="79">
        <f>IF(W365&lt;&gt;"",(J$5-W365+1)*1.5,"")</f>
      </c>
      <c r="K365" s="87"/>
      <c r="L365" s="81">
        <f>Y365</f>
        <v>0</v>
      </c>
      <c r="M365" s="82">
        <f>Z365</f>
        <v>0</v>
      </c>
      <c r="N365" s="124"/>
      <c r="O365" s="83">
        <f>AI365</f>
        <v>0</v>
      </c>
      <c r="P365" s="82">
        <f>SUM(H365:J365)</f>
        <v>0</v>
      </c>
      <c r="Q365" s="84">
        <f>SUM(H365:K365)+MAX(M365,O365)</f>
        <v>0</v>
      </c>
      <c r="R365" s="85">
        <f>Q365+MAX(T365,U365)</f>
        <v>0</v>
      </c>
      <c r="S365" s="84">
        <f>SUM($H365:$K365)+MAX(M365,O365)</f>
        <v>0</v>
      </c>
      <c r="T365" s="86">
        <f>IF(L365&gt;0,3,0)</f>
        <v>0</v>
      </c>
      <c r="U365" s="86">
        <f>IF(P365&gt;0,3,0)</f>
        <v>0</v>
      </c>
      <c r="V365" s="87"/>
      <c r="W365" s="87"/>
      <c r="X365" s="88">
        <v>0</v>
      </c>
      <c r="Y365" s="80"/>
      <c r="Z365" s="80"/>
      <c r="AA365" s="90"/>
      <c r="AB365" s="87"/>
      <c r="AC365" s="80"/>
      <c r="AD365" s="99"/>
      <c r="AE365" s="80"/>
      <c r="AF365" s="80"/>
      <c r="AG365" s="80"/>
      <c r="AH365" s="93">
        <f>MAX(AA365:AG365)</f>
        <v>0</v>
      </c>
      <c r="AI365" s="89">
        <f>AH365*AI$5</f>
        <v>0</v>
      </c>
      <c r="AJ365" s="94"/>
      <c r="AL365" s="94"/>
      <c r="AM365" s="94"/>
      <c r="AN365" s="94"/>
      <c r="AO365" s="94"/>
      <c r="AP365" s="94"/>
      <c r="AQ365" s="94"/>
      <c r="AR365" s="94"/>
      <c r="AS365" s="94"/>
      <c r="AT365" s="94"/>
      <c r="AU365" s="94"/>
      <c r="AV365" s="94"/>
      <c r="AW365" s="94"/>
      <c r="AX365" s="94"/>
      <c r="AY365" s="94"/>
      <c r="AZ365" s="94"/>
    </row>
    <row r="366" spans="1:52" ht="15.75" customHeight="1" hidden="1">
      <c r="A366" s="74">
        <f>A365+1</f>
        <v>360</v>
      </c>
      <c r="B366" s="97" t="s">
        <v>424</v>
      </c>
      <c r="C366" s="42" t="s">
        <v>277</v>
      </c>
      <c r="D366" s="76" t="s">
        <v>43</v>
      </c>
      <c r="E366" s="103" t="s">
        <v>44</v>
      </c>
      <c r="F366" s="77" t="str">
        <f>IF(G366&lt;1942,"L",IF(G366&lt;1947,"SM",IF(G366&lt;1957,"M",IF(G366&gt;2002,"J",""))))</f>
        <v>M</v>
      </c>
      <c r="G366" s="103">
        <v>1952</v>
      </c>
      <c r="H366" s="78">
        <f>IF(V366&lt;&gt;"",H$5-V366+1,"")</f>
      </c>
      <c r="I366" s="78"/>
      <c r="J366" s="79">
        <f>IF(W366&lt;&gt;"",(J$5-W366+1)*1.5,"")</f>
      </c>
      <c r="K366" s="87"/>
      <c r="L366" s="81">
        <f>Y366</f>
        <v>0</v>
      </c>
      <c r="M366" s="82">
        <f>Z366</f>
        <v>0</v>
      </c>
      <c r="N366" s="83">
        <f>AH366</f>
        <v>0</v>
      </c>
      <c r="O366" s="83">
        <f>AI366</f>
        <v>0</v>
      </c>
      <c r="P366" s="82">
        <f>SUM(H366:J366)</f>
        <v>0</v>
      </c>
      <c r="Q366" s="84">
        <f>SUM(H366:K366)+MAX(M366,O366)</f>
        <v>0</v>
      </c>
      <c r="R366" s="85">
        <f>Q366+MAX(T366,U366)</f>
        <v>0</v>
      </c>
      <c r="S366" s="84">
        <f>SUM($H366:$K366)+MAX(M366,O366)</f>
        <v>0</v>
      </c>
      <c r="T366" s="86">
        <f>IF(L366&gt;0,3,0)</f>
        <v>0</v>
      </c>
      <c r="U366" s="86">
        <f>IF(P366&gt;0,3,0)</f>
        <v>0</v>
      </c>
      <c r="V366" s="87"/>
      <c r="W366" s="87"/>
      <c r="X366" s="88">
        <v>0</v>
      </c>
      <c r="Y366" s="90"/>
      <c r="Z366" s="89"/>
      <c r="AA366" s="80"/>
      <c r="AB366" s="87"/>
      <c r="AC366" s="80"/>
      <c r="AD366" s="99"/>
      <c r="AE366" s="80"/>
      <c r="AF366" s="80"/>
      <c r="AG366" s="80"/>
      <c r="AH366" s="93">
        <f>MAX(AA366:AG366)</f>
        <v>0</v>
      </c>
      <c r="AI366" s="89">
        <f>AH366*AI$5</f>
        <v>0</v>
      </c>
      <c r="AJ366" s="94"/>
      <c r="AL366" s="94"/>
      <c r="AM366" s="94"/>
      <c r="AN366" s="94"/>
      <c r="AO366" s="94"/>
      <c r="AP366" s="94"/>
      <c r="AQ366" s="94"/>
      <c r="AR366" s="94"/>
      <c r="AS366" s="94"/>
      <c r="AT366" s="94"/>
      <c r="AU366" s="94"/>
      <c r="AV366" s="94"/>
      <c r="AW366" s="94"/>
      <c r="AX366" s="94"/>
      <c r="AY366" s="94"/>
      <c r="AZ366" s="94"/>
    </row>
    <row r="367" spans="1:52" ht="15.75" customHeight="1" hidden="1">
      <c r="A367" s="74">
        <f>A366+1</f>
        <v>361</v>
      </c>
      <c r="B367" s="97" t="s">
        <v>425</v>
      </c>
      <c r="C367" s="42" t="s">
        <v>42</v>
      </c>
      <c r="D367" s="76" t="s">
        <v>43</v>
      </c>
      <c r="E367" s="76" t="s">
        <v>44</v>
      </c>
      <c r="F367" s="77" t="str">
        <f>IF(G367&lt;1942,"L",IF(G367&lt;1947,"SM",IF(G367&lt;1957,"M",IF(G367&gt;2002,"J",""))))</f>
        <v>M</v>
      </c>
      <c r="G367" s="76">
        <v>1954</v>
      </c>
      <c r="H367" s="78">
        <f>IF(V367&lt;&gt;"",H$5-V367+1,"")</f>
      </c>
      <c r="I367" s="78"/>
      <c r="J367" s="79">
        <f>IF(W367&lt;&gt;"",(J$5-W367+1)*1.5,"")</f>
      </c>
      <c r="K367" s="87"/>
      <c r="L367" s="81">
        <f>Y367</f>
        <v>0</v>
      </c>
      <c r="M367" s="82">
        <f>Z367</f>
        <v>0</v>
      </c>
      <c r="N367" s="83">
        <f>AH367</f>
        <v>0</v>
      </c>
      <c r="O367" s="83">
        <f>AI367</f>
        <v>0</v>
      </c>
      <c r="P367" s="82">
        <f>SUM(H367:J367)</f>
        <v>0</v>
      </c>
      <c r="Q367" s="84">
        <f>SUM(H367:K367)+MAX(M367,O367)</f>
        <v>0</v>
      </c>
      <c r="R367" s="85">
        <f>Q367+MAX(T367,U367)</f>
        <v>0</v>
      </c>
      <c r="S367" s="84">
        <f>SUM($H367:$K367)+MAX(M367,O367)</f>
        <v>0</v>
      </c>
      <c r="T367" s="86">
        <f>IF(L367&gt;0,3,0)</f>
        <v>0</v>
      </c>
      <c r="U367" s="86">
        <f>IF(P367&gt;0,3,0)</f>
        <v>0</v>
      </c>
      <c r="V367" s="87"/>
      <c r="W367" s="87"/>
      <c r="X367" s="88">
        <v>0</v>
      </c>
      <c r="Y367" s="80"/>
      <c r="Z367" s="89"/>
      <c r="AA367" s="80"/>
      <c r="AB367" s="87"/>
      <c r="AC367" s="80"/>
      <c r="AD367" s="99"/>
      <c r="AE367" s="80"/>
      <c r="AF367" s="80"/>
      <c r="AG367" s="80"/>
      <c r="AH367" s="93">
        <f>MAX(AA367:AG367)</f>
        <v>0</v>
      </c>
      <c r="AI367" s="89">
        <f>AH367*AI$5</f>
        <v>0</v>
      </c>
      <c r="AJ367" s="94"/>
      <c r="AL367" s="94"/>
      <c r="AM367" s="94"/>
      <c r="AN367" s="94"/>
      <c r="AO367" s="94"/>
      <c r="AP367" s="94"/>
      <c r="AQ367" s="94"/>
      <c r="AR367" s="94"/>
      <c r="AS367" s="94"/>
      <c r="AT367" s="94"/>
      <c r="AU367" s="94"/>
      <c r="AV367" s="94"/>
      <c r="AW367" s="94"/>
      <c r="AX367" s="94"/>
      <c r="AY367" s="94"/>
      <c r="AZ367" s="94"/>
    </row>
    <row r="368" spans="1:52" ht="15.75" customHeight="1" hidden="1">
      <c r="A368" s="74">
        <f>A367+1</f>
        <v>362</v>
      </c>
      <c r="B368" s="97" t="s">
        <v>426</v>
      </c>
      <c r="C368" s="42" t="s">
        <v>42</v>
      </c>
      <c r="D368" s="76" t="s">
        <v>43</v>
      </c>
      <c r="E368" s="76" t="s">
        <v>44</v>
      </c>
      <c r="F368" s="77" t="str">
        <f>IF(G368&lt;1942,"L",IF(G368&lt;1947,"SM",IF(G368&lt;1957,"M",IF(G368&gt;2002,"J",""))))</f>
        <v>M</v>
      </c>
      <c r="G368" s="76">
        <v>1954</v>
      </c>
      <c r="H368" s="78">
        <f>IF(V368&lt;&gt;"",H$5-V368+1,"")</f>
      </c>
      <c r="I368" s="78"/>
      <c r="J368" s="79">
        <f>IF(W368&lt;&gt;"",(J$5-W368+1)*1.5,"")</f>
      </c>
      <c r="K368" s="87"/>
      <c r="L368" s="81">
        <f>Y368</f>
        <v>0</v>
      </c>
      <c r="M368" s="82">
        <f>Z368</f>
        <v>0</v>
      </c>
      <c r="N368" s="83">
        <f>AH368</f>
        <v>0</v>
      </c>
      <c r="O368" s="83">
        <f>AI368</f>
        <v>0</v>
      </c>
      <c r="P368" s="82">
        <f>SUM(H368:J368)</f>
        <v>0</v>
      </c>
      <c r="Q368" s="84">
        <f>SUM(H368:K368)+MAX(M368,O368)</f>
        <v>0</v>
      </c>
      <c r="R368" s="85">
        <f>Q368+MAX(T368,U368)</f>
        <v>0</v>
      </c>
      <c r="S368" s="84">
        <f>SUM($H368:$K368)+MAX(M368,O368)</f>
        <v>0</v>
      </c>
      <c r="T368" s="86">
        <f>IF(L368&gt;0,3,0)</f>
        <v>0</v>
      </c>
      <c r="U368" s="86">
        <f>IF(P368&gt;0,3,0)</f>
        <v>0</v>
      </c>
      <c r="V368" s="87"/>
      <c r="W368" s="87"/>
      <c r="X368" s="88">
        <v>0</v>
      </c>
      <c r="Y368" s="80"/>
      <c r="Z368" s="89"/>
      <c r="AA368" s="80"/>
      <c r="AB368" s="87"/>
      <c r="AC368" s="80"/>
      <c r="AD368" s="99"/>
      <c r="AE368" s="80"/>
      <c r="AF368" s="80"/>
      <c r="AG368" s="80"/>
      <c r="AH368" s="93">
        <f>MAX(AA368:AG368)</f>
        <v>0</v>
      </c>
      <c r="AI368" s="89">
        <f>AH368*AI$5</f>
        <v>0</v>
      </c>
      <c r="AJ368" s="94"/>
      <c r="AL368" s="94"/>
      <c r="AM368" s="94"/>
      <c r="AN368" s="94"/>
      <c r="AO368" s="94"/>
      <c r="AP368" s="94"/>
      <c r="AQ368" s="94"/>
      <c r="AR368" s="94"/>
      <c r="AS368" s="94"/>
      <c r="AT368" s="94"/>
      <c r="AU368" s="94"/>
      <c r="AV368" s="94"/>
      <c r="AW368" s="94"/>
      <c r="AX368" s="94"/>
      <c r="AY368" s="94"/>
      <c r="AZ368" s="94"/>
    </row>
    <row r="369" spans="1:52" ht="15.75" customHeight="1" hidden="1">
      <c r="A369" s="74">
        <f>A368+1</f>
        <v>363</v>
      </c>
      <c r="B369" s="97" t="s">
        <v>427</v>
      </c>
      <c r="C369" s="42" t="s">
        <v>42</v>
      </c>
      <c r="D369" s="76" t="s">
        <v>43</v>
      </c>
      <c r="E369" s="76" t="s">
        <v>44</v>
      </c>
      <c r="F369" s="77">
        <f>IF(G369&lt;1942,"L",IF(G369&lt;1947,"SM",IF(G369&lt;1957,"M",IF(G369&gt;2002,"J",""))))</f>
      </c>
      <c r="G369" s="103">
        <v>1961</v>
      </c>
      <c r="H369" s="78">
        <f>IF(V369&lt;&gt;"",H$5-V369+1,"")</f>
      </c>
      <c r="I369" s="78"/>
      <c r="J369" s="79">
        <f>IF(W369&lt;&gt;"",(J$5-W369+1)*1.5,"")</f>
      </c>
      <c r="K369" s="104"/>
      <c r="L369" s="81">
        <f>Y369</f>
        <v>0</v>
      </c>
      <c r="M369" s="82">
        <f>Z369</f>
        <v>0</v>
      </c>
      <c r="N369" s="83">
        <f>AH369</f>
        <v>0</v>
      </c>
      <c r="O369" s="83">
        <f>AI369</f>
        <v>0</v>
      </c>
      <c r="P369" s="82">
        <f>SUM(H369:J369)</f>
        <v>0</v>
      </c>
      <c r="Q369" s="84">
        <f>SUM(H369:K369)+MAX(M369,O369)</f>
        <v>0</v>
      </c>
      <c r="R369" s="85">
        <f>Q369+MAX(T369,U369)</f>
        <v>0</v>
      </c>
      <c r="S369" s="84">
        <f>SUM($H369:$K369)+MAX(M369,O369)</f>
        <v>0</v>
      </c>
      <c r="T369" s="86">
        <f>IF(L369&gt;0,3,0)</f>
        <v>0</v>
      </c>
      <c r="U369" s="86">
        <f>IF(P369&gt;0,3,0)</f>
        <v>0</v>
      </c>
      <c r="V369" s="87"/>
      <c r="W369" s="87"/>
      <c r="X369" s="88">
        <v>0</v>
      </c>
      <c r="Y369" s="80"/>
      <c r="Z369" s="89"/>
      <c r="AA369" s="80"/>
      <c r="AB369" s="87"/>
      <c r="AC369" s="80"/>
      <c r="AD369" s="99"/>
      <c r="AE369" s="80"/>
      <c r="AF369" s="80"/>
      <c r="AG369" s="80"/>
      <c r="AH369" s="93">
        <f>MAX(AA369:AG369)</f>
        <v>0</v>
      </c>
      <c r="AI369" s="89">
        <f>AH369*AI$5</f>
        <v>0</v>
      </c>
      <c r="AJ369" s="94"/>
      <c r="AL369" s="94"/>
      <c r="AM369" s="94"/>
      <c r="AN369" s="94"/>
      <c r="AO369" s="94"/>
      <c r="AP369" s="94"/>
      <c r="AQ369" s="94"/>
      <c r="AR369" s="94"/>
      <c r="AS369" s="94"/>
      <c r="AT369" s="94"/>
      <c r="AU369" s="94"/>
      <c r="AV369" s="94"/>
      <c r="AW369" s="94"/>
      <c r="AX369" s="94"/>
      <c r="AY369" s="94"/>
      <c r="AZ369" s="94"/>
    </row>
    <row r="370" spans="1:52" ht="15.75" customHeight="1" hidden="1">
      <c r="A370" s="74">
        <f>A369+1</f>
        <v>364</v>
      </c>
      <c r="B370" s="97" t="s">
        <v>428</v>
      </c>
      <c r="C370" s="42" t="s">
        <v>58</v>
      </c>
      <c r="D370" s="76" t="s">
        <v>43</v>
      </c>
      <c r="E370" s="76" t="s">
        <v>44</v>
      </c>
      <c r="F370" s="77">
        <f>IF(G370&lt;1942,"L",IF(G370&lt;1947,"SM",IF(G370&lt;1957,"M",IF(G370&gt;2002,"J",""))))</f>
      </c>
      <c r="G370" s="76">
        <v>1959</v>
      </c>
      <c r="H370" s="78">
        <f>IF(V370&lt;&gt;"",H$5-V370+1,"")</f>
      </c>
      <c r="I370" s="78"/>
      <c r="J370" s="79">
        <f>IF(W370&lt;&gt;"",(J$5-W370+1)*1.5,"")</f>
      </c>
      <c r="K370" s="87"/>
      <c r="L370" s="81">
        <f>Y370</f>
        <v>0</v>
      </c>
      <c r="M370" s="82">
        <f>Z370</f>
        <v>0</v>
      </c>
      <c r="N370" s="83">
        <f>AH370</f>
        <v>0</v>
      </c>
      <c r="O370" s="83">
        <f>AI370</f>
        <v>0</v>
      </c>
      <c r="P370" s="82">
        <f>SUM(H370:J370)</f>
        <v>0</v>
      </c>
      <c r="Q370" s="84">
        <f>SUM(H370:K370)+MAX(M370,O370)</f>
        <v>0</v>
      </c>
      <c r="R370" s="85">
        <f>Q370+MAX(T370,U370)</f>
        <v>0</v>
      </c>
      <c r="S370" s="84">
        <f>SUM($H370:$K370)+MAX(M370,O370)</f>
        <v>0</v>
      </c>
      <c r="T370" s="86">
        <f>IF(L370&gt;0,3,0)</f>
        <v>0</v>
      </c>
      <c r="U370" s="86">
        <f>IF(P370&gt;0,3,0)</f>
        <v>0</v>
      </c>
      <c r="V370" s="87"/>
      <c r="W370" s="87"/>
      <c r="X370" s="88">
        <v>0</v>
      </c>
      <c r="Y370" s="80">
        <f>IF(X370&gt;0,X$5-X370+1,0)</f>
        <v>0</v>
      </c>
      <c r="Z370" s="89">
        <f>Y370*Z$5</f>
        <v>0</v>
      </c>
      <c r="AA370" s="98"/>
      <c r="AB370" s="87"/>
      <c r="AC370" s="98"/>
      <c r="AD370" s="99"/>
      <c r="AE370" s="98"/>
      <c r="AF370" s="98"/>
      <c r="AG370" s="98"/>
      <c r="AH370" s="93">
        <f>MAX(AA370:AG370)</f>
        <v>0</v>
      </c>
      <c r="AI370" s="89">
        <f>AH370*AI$5</f>
        <v>0</v>
      </c>
      <c r="AJ370" s="94"/>
      <c r="AL370" s="94"/>
      <c r="AM370" s="94"/>
      <c r="AN370" s="94"/>
      <c r="AO370" s="94"/>
      <c r="AP370" s="94"/>
      <c r="AQ370" s="94"/>
      <c r="AR370" s="94"/>
      <c r="AS370" s="94"/>
      <c r="AT370" s="94"/>
      <c r="AU370" s="94"/>
      <c r="AV370" s="94"/>
      <c r="AW370" s="94"/>
      <c r="AX370" s="94"/>
      <c r="AY370" s="94"/>
      <c r="AZ370" s="94"/>
    </row>
    <row r="371" spans="1:52" ht="15.75" customHeight="1" hidden="1">
      <c r="A371" s="74">
        <f>A370+1</f>
        <v>365</v>
      </c>
      <c r="B371" s="75" t="s">
        <v>429</v>
      </c>
      <c r="C371" s="42" t="s">
        <v>46</v>
      </c>
      <c r="D371" s="76" t="s">
        <v>43</v>
      </c>
      <c r="E371" s="76" t="s">
        <v>44</v>
      </c>
      <c r="F371" s="77">
        <f>IF(G371&lt;1942,"L",IF(G371&lt;1947,"SM",IF(G371&lt;1957,"M",IF(G371&gt;2002,"J",""))))</f>
      </c>
      <c r="G371" s="76">
        <v>1969</v>
      </c>
      <c r="H371" s="78">
        <f>IF(V371&lt;&gt;"",H$5-V371+1,"")</f>
      </c>
      <c r="I371" s="78"/>
      <c r="J371" s="79">
        <f>IF(W371&lt;&gt;"",(J$5-W371+1)*1.5,"")</f>
      </c>
      <c r="K371" s="80"/>
      <c r="L371" s="81">
        <f>Y371</f>
        <v>0</v>
      </c>
      <c r="M371" s="82">
        <f>Z371</f>
        <v>0</v>
      </c>
      <c r="N371" s="83">
        <f>AH371</f>
        <v>0</v>
      </c>
      <c r="O371" s="83">
        <f>AI371</f>
        <v>0</v>
      </c>
      <c r="P371" s="82">
        <f>SUM(H371:J371)</f>
        <v>0</v>
      </c>
      <c r="Q371" s="84">
        <f>SUM(H371:K371)+MAX(M371,O371)</f>
        <v>0</v>
      </c>
      <c r="R371" s="85">
        <f>Q371+MAX(T371,U371)</f>
        <v>0</v>
      </c>
      <c r="S371" s="84">
        <f>SUM($H371:$K371)+MAX(M371,O371)</f>
        <v>0</v>
      </c>
      <c r="T371" s="86">
        <f>IF(L371&gt;0,3,0)</f>
        <v>0</v>
      </c>
      <c r="U371" s="86">
        <f>IF(P371&gt;0,3,0)</f>
        <v>0</v>
      </c>
      <c r="V371" s="87"/>
      <c r="W371" s="87"/>
      <c r="X371" s="88">
        <v>0</v>
      </c>
      <c r="Y371" s="90"/>
      <c r="Z371" s="89"/>
      <c r="AA371" s="80"/>
      <c r="AB371" s="80"/>
      <c r="AC371" s="80"/>
      <c r="AD371" s="99"/>
      <c r="AE371" s="80"/>
      <c r="AF371" s="80"/>
      <c r="AG371" s="80"/>
      <c r="AH371" s="93">
        <f>MAX(AA371:AG371)</f>
        <v>0</v>
      </c>
      <c r="AI371" s="89">
        <f>AH371*AI$5</f>
        <v>0</v>
      </c>
      <c r="AJ371" s="94"/>
      <c r="AL371" s="94"/>
      <c r="AM371" s="94"/>
      <c r="AN371" s="94"/>
      <c r="AO371" s="94"/>
      <c r="AP371" s="94"/>
      <c r="AQ371" s="94"/>
      <c r="AR371" s="94"/>
      <c r="AS371" s="94"/>
      <c r="AT371" s="94"/>
      <c r="AU371" s="94"/>
      <c r="AV371" s="94"/>
      <c r="AW371" s="94"/>
      <c r="AX371" s="94"/>
      <c r="AY371" s="94"/>
      <c r="AZ371" s="94"/>
    </row>
    <row r="372" spans="1:52" ht="15.75" customHeight="1" hidden="1">
      <c r="A372" s="74">
        <f>A371+1</f>
        <v>366</v>
      </c>
      <c r="B372" s="75" t="s">
        <v>430</v>
      </c>
      <c r="C372" s="42" t="s">
        <v>42</v>
      </c>
      <c r="D372" s="76" t="s">
        <v>43</v>
      </c>
      <c r="E372" s="76" t="s">
        <v>44</v>
      </c>
      <c r="F372" s="77" t="str">
        <f>IF(G372&lt;1942,"L",IF(G372&lt;1947,"SM",IF(G372&lt;1957,"M",IF(G372&gt;2002,"J",""))))</f>
        <v>L</v>
      </c>
      <c r="G372" s="76">
        <v>1939</v>
      </c>
      <c r="H372" s="78">
        <f>IF(V372&lt;&gt;"",H$5-V372+1,"")</f>
      </c>
      <c r="I372" s="78"/>
      <c r="J372" s="79">
        <f>IF(W372&lt;&gt;"",(J$5-W372+1)*1.5,"")</f>
      </c>
      <c r="K372" s="80"/>
      <c r="L372" s="81">
        <f>Y372</f>
        <v>0</v>
      </c>
      <c r="M372" s="82">
        <f>Z372</f>
        <v>0</v>
      </c>
      <c r="N372" s="83">
        <f>AH372</f>
        <v>0</v>
      </c>
      <c r="O372" s="83">
        <f>AI372</f>
        <v>0</v>
      </c>
      <c r="P372" s="82">
        <f>SUM(H372:J372)</f>
        <v>0</v>
      </c>
      <c r="Q372" s="84">
        <f>SUM(H372:K372)+MAX(M372,O372)</f>
        <v>0</v>
      </c>
      <c r="R372" s="85">
        <f>Q372+MAX(T372,U372)</f>
        <v>0</v>
      </c>
      <c r="S372" s="84">
        <f>SUM($H372:$K372)+MAX(M372,O372)</f>
        <v>0</v>
      </c>
      <c r="T372" s="86">
        <f>IF(L372&gt;0,3,0)</f>
        <v>0</v>
      </c>
      <c r="U372" s="86">
        <f>IF(P372&gt;0,3,0)</f>
        <v>0</v>
      </c>
      <c r="V372" s="87"/>
      <c r="W372" s="87"/>
      <c r="X372" s="88">
        <v>0</v>
      </c>
      <c r="Y372" s="90"/>
      <c r="Z372" s="89"/>
      <c r="AA372" s="80"/>
      <c r="AB372" s="80"/>
      <c r="AC372" s="80"/>
      <c r="AD372" s="99"/>
      <c r="AE372" s="80"/>
      <c r="AF372" s="80"/>
      <c r="AG372" s="80"/>
      <c r="AH372" s="93">
        <f>MAX(AA372:AG372)</f>
        <v>0</v>
      </c>
      <c r="AI372" s="89">
        <f>AH372*AI$5</f>
        <v>0</v>
      </c>
      <c r="AJ372" s="94"/>
      <c r="AK372" s="94"/>
      <c r="AL372" s="94"/>
      <c r="AM372" s="94"/>
      <c r="AN372" s="94"/>
      <c r="AO372" s="94"/>
      <c r="AP372" s="94"/>
      <c r="AQ372" s="94"/>
      <c r="AR372" s="94"/>
      <c r="AS372" s="94"/>
      <c r="AT372" s="94"/>
      <c r="AU372" s="94"/>
      <c r="AV372" s="94"/>
      <c r="AW372" s="94"/>
      <c r="AX372" s="94"/>
      <c r="AY372" s="94"/>
      <c r="AZ372" s="94"/>
    </row>
    <row r="373" spans="1:52" ht="15.75" customHeight="1" hidden="1">
      <c r="A373" s="74">
        <f>A372+1</f>
        <v>367</v>
      </c>
      <c r="B373" s="97" t="s">
        <v>431</v>
      </c>
      <c r="C373" s="42" t="s">
        <v>70</v>
      </c>
      <c r="D373" s="76" t="s">
        <v>43</v>
      </c>
      <c r="E373" s="76" t="s">
        <v>44</v>
      </c>
      <c r="F373" s="77">
        <f>IF(G373&lt;1942,"L",IF(G373&lt;1947,"SM",IF(G373&lt;1957,"M",IF(G373&gt;2002,"J",""))))</f>
      </c>
      <c r="G373" s="76">
        <v>1959</v>
      </c>
      <c r="H373" s="78">
        <f>IF(V373&lt;&gt;"",H$5-V373+1,"")</f>
      </c>
      <c r="I373" s="78"/>
      <c r="J373" s="79">
        <f>IF(W373&lt;&gt;"",(J$5-W373+1)*1.5,"")</f>
      </c>
      <c r="K373" s="87"/>
      <c r="L373" s="81">
        <f>Y373</f>
        <v>0</v>
      </c>
      <c r="M373" s="82">
        <f>Z373</f>
        <v>0</v>
      </c>
      <c r="N373" s="83">
        <f>AH373</f>
        <v>0</v>
      </c>
      <c r="O373" s="83">
        <f>AI373</f>
        <v>0</v>
      </c>
      <c r="P373" s="82">
        <f>SUM(H373:J373)</f>
        <v>0</v>
      </c>
      <c r="Q373" s="84">
        <f>SUM(H373:K373)+MAX(M373,O373)</f>
        <v>0</v>
      </c>
      <c r="R373" s="85">
        <f>Q373+MAX(T373,U373)</f>
        <v>0</v>
      </c>
      <c r="S373" s="84">
        <f>SUM($H373:$K373)+MAX(M373,O373)</f>
        <v>0</v>
      </c>
      <c r="T373" s="86">
        <f>IF(L373&gt;0,3,0)</f>
        <v>0</v>
      </c>
      <c r="U373" s="86">
        <f>IF(P373&gt;0,3,0)</f>
        <v>0</v>
      </c>
      <c r="V373" s="87"/>
      <c r="W373" s="87"/>
      <c r="X373" s="88">
        <v>0</v>
      </c>
      <c r="Y373" s="80"/>
      <c r="Z373" s="80"/>
      <c r="AA373" s="80"/>
      <c r="AB373" s="87"/>
      <c r="AC373" s="80"/>
      <c r="AD373" s="80"/>
      <c r="AE373" s="80"/>
      <c r="AF373" s="80"/>
      <c r="AG373" s="80"/>
      <c r="AH373" s="93">
        <f>MAX(AA373:AG373)</f>
        <v>0</v>
      </c>
      <c r="AI373" s="89">
        <f>AH373*AI$5</f>
        <v>0</v>
      </c>
      <c r="AJ373" s="94"/>
      <c r="AK373" s="94"/>
      <c r="AL373" s="94"/>
      <c r="AM373" s="94"/>
      <c r="AN373" s="94"/>
      <c r="AO373" s="94"/>
      <c r="AP373" s="94"/>
      <c r="AQ373" s="94"/>
      <c r="AR373" s="94"/>
      <c r="AS373" s="94"/>
      <c r="AT373" s="94"/>
      <c r="AU373" s="94"/>
      <c r="AV373" s="94"/>
      <c r="AW373" s="94"/>
      <c r="AX373" s="94"/>
      <c r="AY373" s="94"/>
      <c r="AZ373" s="94"/>
    </row>
    <row r="374" spans="1:52" ht="15.75" customHeight="1" hidden="1">
      <c r="A374" s="74">
        <f>A373+1</f>
        <v>368</v>
      </c>
      <c r="B374" s="97" t="s">
        <v>432</v>
      </c>
      <c r="C374" s="42" t="s">
        <v>42</v>
      </c>
      <c r="D374" s="76" t="s">
        <v>43</v>
      </c>
      <c r="E374" s="76" t="s">
        <v>44</v>
      </c>
      <c r="F374" s="77">
        <f>IF(G374&lt;1942,"L",IF(G374&lt;1947,"SM",IF(G374&lt;1957,"M",IF(G374&gt;2002,"J",""))))</f>
      </c>
      <c r="G374" s="103">
        <v>1962</v>
      </c>
      <c r="H374" s="78">
        <f>IF(V374&lt;&gt;"",H$5-V374+1,"")</f>
      </c>
      <c r="I374" s="78"/>
      <c r="J374" s="79">
        <f>IF(W374&lt;&gt;"",(J$5-W374+1)*1.5,"")</f>
      </c>
      <c r="K374" s="104"/>
      <c r="L374" s="81">
        <f>Y374</f>
        <v>0</v>
      </c>
      <c r="M374" s="82">
        <f>Z374</f>
        <v>0</v>
      </c>
      <c r="N374" s="83">
        <f>AH374</f>
        <v>0</v>
      </c>
      <c r="O374" s="83">
        <f>AI374</f>
        <v>0</v>
      </c>
      <c r="P374" s="82">
        <f>SUM(H374:J374)</f>
        <v>0</v>
      </c>
      <c r="Q374" s="84">
        <f>SUM(H374:K374)+MAX(M374,O374)</f>
        <v>0</v>
      </c>
      <c r="R374" s="85">
        <f>Q374+MAX(T374,U374)</f>
        <v>0</v>
      </c>
      <c r="S374" s="84">
        <f>SUM($H374:$K374)+MAX(M374,O374)</f>
        <v>0</v>
      </c>
      <c r="T374" s="86">
        <f>IF(L374&gt;0,3,0)</f>
        <v>0</v>
      </c>
      <c r="U374" s="86">
        <f>IF(P374&gt;0,3,0)</f>
        <v>0</v>
      </c>
      <c r="V374" s="87"/>
      <c r="W374" s="87"/>
      <c r="X374" s="88">
        <v>0</v>
      </c>
      <c r="Y374" s="80"/>
      <c r="Z374" s="89"/>
      <c r="AA374" s="80"/>
      <c r="AB374" s="87"/>
      <c r="AC374" s="80"/>
      <c r="AD374" s="99"/>
      <c r="AE374" s="80"/>
      <c r="AF374" s="80"/>
      <c r="AG374" s="80"/>
      <c r="AH374" s="93">
        <f>MAX(AA374:AG374)</f>
        <v>0</v>
      </c>
      <c r="AI374" s="89">
        <f>AH374*AI$5</f>
        <v>0</v>
      </c>
      <c r="AJ374" s="94"/>
      <c r="AK374" s="94"/>
      <c r="AL374" s="94"/>
      <c r="AM374" s="94"/>
      <c r="AN374" s="94"/>
      <c r="AO374" s="94"/>
      <c r="AP374" s="94"/>
      <c r="AQ374" s="94"/>
      <c r="AR374" s="94"/>
      <c r="AS374" s="94"/>
      <c r="AT374" s="94"/>
      <c r="AU374" s="94"/>
      <c r="AV374" s="94"/>
      <c r="AW374" s="94"/>
      <c r="AX374" s="94"/>
      <c r="AY374" s="94"/>
      <c r="AZ374" s="94"/>
    </row>
    <row r="375" spans="1:52" ht="15.75" customHeight="1" hidden="1">
      <c r="A375" s="74">
        <f>A374+1</f>
        <v>369</v>
      </c>
      <c r="B375" s="75" t="s">
        <v>433</v>
      </c>
      <c r="C375" s="42" t="s">
        <v>42</v>
      </c>
      <c r="D375" s="76" t="s">
        <v>43</v>
      </c>
      <c r="E375" s="103" t="s">
        <v>44</v>
      </c>
      <c r="F375" s="77">
        <f>IF(G375&lt;1942,"L",IF(G375&lt;1947,"SM",IF(G375&lt;1957,"M",IF(G375&gt;2002,"J",""))))</f>
      </c>
      <c r="G375" s="103">
        <v>1966</v>
      </c>
      <c r="H375" s="78">
        <f>IF(V375&lt;&gt;"",H$5-V375+1,"")</f>
      </c>
      <c r="I375" s="78"/>
      <c r="J375" s="79">
        <f>IF(W375&lt;&gt;"",(J$5-W375+1)*1.5,"")</f>
      </c>
      <c r="K375" s="104"/>
      <c r="L375" s="81">
        <f>Y375</f>
        <v>0</v>
      </c>
      <c r="M375" s="82">
        <f>Z375</f>
        <v>0</v>
      </c>
      <c r="N375" s="83">
        <f>AH375</f>
        <v>0</v>
      </c>
      <c r="O375" s="83">
        <f>AI375</f>
        <v>0</v>
      </c>
      <c r="P375" s="82">
        <f>SUM(H375:J375)</f>
        <v>0</v>
      </c>
      <c r="Q375" s="84">
        <f>SUM(H375:K375)+MAX(M375,O375)</f>
        <v>0</v>
      </c>
      <c r="R375" s="85">
        <f>Q375+MAX(T375,U375)</f>
        <v>0</v>
      </c>
      <c r="S375" s="84">
        <f>SUM($H375:$K375)+MAX(M375,O375)</f>
        <v>0</v>
      </c>
      <c r="T375" s="86">
        <f>IF(L375&gt;0,3,0)</f>
        <v>0</v>
      </c>
      <c r="U375" s="86">
        <f>IF(P375&gt;0,3,0)</f>
        <v>0</v>
      </c>
      <c r="V375" s="87"/>
      <c r="W375" s="87"/>
      <c r="X375" s="88">
        <v>0</v>
      </c>
      <c r="Y375" s="90"/>
      <c r="Z375" s="89"/>
      <c r="AA375" s="110"/>
      <c r="AB375" s="104"/>
      <c r="AC375" s="110"/>
      <c r="AD375" s="92"/>
      <c r="AE375" s="110"/>
      <c r="AF375" s="110"/>
      <c r="AG375" s="110"/>
      <c r="AH375" s="93">
        <f>MAX(AA375:AG375)</f>
        <v>0</v>
      </c>
      <c r="AI375" s="89">
        <f>AH375*AI$5</f>
        <v>0</v>
      </c>
      <c r="AJ375" s="94"/>
      <c r="AK375" s="94"/>
      <c r="AL375" s="94"/>
      <c r="AM375" s="94"/>
      <c r="AN375" s="94"/>
      <c r="AO375" s="94"/>
      <c r="AP375" s="94"/>
      <c r="AQ375" s="94"/>
      <c r="AR375" s="94"/>
      <c r="AS375" s="94"/>
      <c r="AT375" s="94"/>
      <c r="AU375" s="94"/>
      <c r="AV375" s="94"/>
      <c r="AW375" s="94"/>
      <c r="AX375" s="94"/>
      <c r="AY375" s="94"/>
      <c r="AZ375" s="94"/>
    </row>
    <row r="376" spans="1:52" ht="15.75" customHeight="1" hidden="1">
      <c r="A376" s="74">
        <f>A375+1</f>
        <v>370</v>
      </c>
      <c r="B376" s="75" t="s">
        <v>434</v>
      </c>
      <c r="C376" s="42" t="s">
        <v>52</v>
      </c>
      <c r="D376" s="76" t="s">
        <v>43</v>
      </c>
      <c r="E376" s="103" t="s">
        <v>44</v>
      </c>
      <c r="F376" s="77" t="str">
        <f>IF(G376&lt;1942,"L",IF(G376&lt;1947,"SM",IF(G376&lt;1957,"M",IF(G376&gt;2002,"J",""))))</f>
        <v>L</v>
      </c>
      <c r="G376" s="103">
        <v>1938</v>
      </c>
      <c r="H376" s="78">
        <f>IF(V376&lt;&gt;"",H$5-V376+1,"")</f>
      </c>
      <c r="I376" s="78"/>
      <c r="J376" s="79">
        <f>IF(W376&lt;&gt;"",(J$5-W376+1)*1.5,"")</f>
      </c>
      <c r="K376" s="104"/>
      <c r="L376" s="81">
        <f>Y376</f>
        <v>0</v>
      </c>
      <c r="M376" s="82">
        <f>Z376</f>
        <v>0</v>
      </c>
      <c r="N376" s="83">
        <f>AH376</f>
        <v>0</v>
      </c>
      <c r="O376" s="83">
        <f>AI376</f>
        <v>0</v>
      </c>
      <c r="P376" s="82">
        <f>SUM(H376:J376)</f>
        <v>0</v>
      </c>
      <c r="Q376" s="84">
        <f>SUM(H376:K376)+MAX(M376,O376)</f>
        <v>0</v>
      </c>
      <c r="R376" s="85">
        <f>Q376+MAX(T376,U376)</f>
        <v>0</v>
      </c>
      <c r="S376" s="84">
        <f>SUM($H376:$K376)+MAX(M376,O376)</f>
        <v>0</v>
      </c>
      <c r="T376" s="86">
        <f>IF(L376&gt;0,3,0)</f>
        <v>0</v>
      </c>
      <c r="U376" s="86">
        <f>IF(P376&gt;0,3,0)</f>
        <v>0</v>
      </c>
      <c r="V376" s="87"/>
      <c r="W376" s="104"/>
      <c r="X376" s="88">
        <v>0</v>
      </c>
      <c r="Y376" s="90">
        <f>IF(X376&gt;0,X$5-X376+1,0)</f>
        <v>0</v>
      </c>
      <c r="Z376" s="89">
        <f>Y376*Z$5</f>
        <v>0</v>
      </c>
      <c r="AA376" s="110"/>
      <c r="AB376" s="104"/>
      <c r="AC376" s="110"/>
      <c r="AD376" s="99"/>
      <c r="AE376" s="110"/>
      <c r="AF376" s="110"/>
      <c r="AG376" s="110"/>
      <c r="AH376" s="93">
        <f>MAX(AA376:AG376)</f>
        <v>0</v>
      </c>
      <c r="AI376" s="89">
        <f>AH376*AI$5</f>
        <v>0</v>
      </c>
      <c r="AJ376" s="94"/>
      <c r="AK376" s="94"/>
      <c r="AL376" s="94"/>
      <c r="AM376" s="94"/>
      <c r="AN376" s="94"/>
      <c r="AO376" s="94"/>
      <c r="AP376" s="94"/>
      <c r="AQ376" s="94"/>
      <c r="AR376" s="94"/>
      <c r="AS376" s="94"/>
      <c r="AT376" s="94"/>
      <c r="AU376" s="94"/>
      <c r="AV376" s="94"/>
      <c r="AW376" s="94"/>
      <c r="AX376" s="94"/>
      <c r="AY376" s="94"/>
      <c r="AZ376" s="94"/>
    </row>
    <row r="377" spans="1:52" ht="15.75" customHeight="1" hidden="1">
      <c r="A377" s="74">
        <f>A376+1</f>
        <v>371</v>
      </c>
      <c r="B377" s="75" t="s">
        <v>435</v>
      </c>
      <c r="C377" s="42" t="s">
        <v>46</v>
      </c>
      <c r="D377" s="76" t="s">
        <v>43</v>
      </c>
      <c r="E377" s="76" t="s">
        <v>44</v>
      </c>
      <c r="F377" s="77">
        <f>IF(G377&lt;1942,"L",IF(G377&lt;1947,"SM",IF(G377&lt;1957,"M",IF(G377&gt;2002,"J",""))))</f>
      </c>
      <c r="G377" s="76">
        <v>1958</v>
      </c>
      <c r="H377" s="78">
        <f>IF(V377&lt;&gt;"",H$5-V377+1,"")</f>
      </c>
      <c r="I377" s="78"/>
      <c r="J377" s="79">
        <f>IF(W377&lt;&gt;"",(J$5-W377+1)*1.5,"")</f>
      </c>
      <c r="K377" s="80"/>
      <c r="L377" s="81">
        <f>Y377</f>
        <v>0</v>
      </c>
      <c r="M377" s="82">
        <f>Z377</f>
        <v>0</v>
      </c>
      <c r="N377" s="83">
        <f>AH377</f>
        <v>0</v>
      </c>
      <c r="O377" s="83">
        <f>AI377</f>
        <v>0</v>
      </c>
      <c r="P377" s="82">
        <f>SUM(H377:J377)</f>
        <v>0</v>
      </c>
      <c r="Q377" s="84">
        <f>SUM(H377:K377)+MAX(M377,O377)</f>
        <v>0</v>
      </c>
      <c r="R377" s="85">
        <f>Q377+MAX(T377,U377)</f>
        <v>0</v>
      </c>
      <c r="S377" s="84">
        <f>SUM($H377:$K377)+MAX(M377,O377)</f>
        <v>0</v>
      </c>
      <c r="T377" s="86">
        <f>IF(L377&gt;0,3,0)</f>
        <v>0</v>
      </c>
      <c r="U377" s="86">
        <f>IF(P377&gt;0,3,0)</f>
        <v>0</v>
      </c>
      <c r="V377" s="87"/>
      <c r="W377" s="87"/>
      <c r="X377" s="88">
        <v>0</v>
      </c>
      <c r="Y377" s="80"/>
      <c r="Z377" s="80"/>
      <c r="AA377" s="90"/>
      <c r="AB377" s="80"/>
      <c r="AC377" s="80"/>
      <c r="AD377" s="99"/>
      <c r="AE377" s="80"/>
      <c r="AF377" s="80"/>
      <c r="AG377" s="80"/>
      <c r="AH377" s="93">
        <f>MAX(AA377:AG377)</f>
        <v>0</v>
      </c>
      <c r="AI377" s="89">
        <f>AH377*AI$5</f>
        <v>0</v>
      </c>
      <c r="AJ377" s="94"/>
      <c r="AK377" s="94"/>
      <c r="AL377" s="94"/>
      <c r="AM377" s="94"/>
      <c r="AN377" s="94"/>
      <c r="AO377" s="94"/>
      <c r="AP377" s="94"/>
      <c r="AQ377" s="94"/>
      <c r="AR377" s="94"/>
      <c r="AS377" s="94"/>
      <c r="AT377" s="94"/>
      <c r="AU377" s="94"/>
      <c r="AV377" s="94"/>
      <c r="AW377" s="94"/>
      <c r="AX377" s="94"/>
      <c r="AY377" s="94"/>
      <c r="AZ377" s="94"/>
    </row>
    <row r="378" spans="1:52" ht="15.75" customHeight="1" hidden="1">
      <c r="A378" s="74">
        <f>A377+1</f>
        <v>372</v>
      </c>
      <c r="B378" s="97" t="s">
        <v>436</v>
      </c>
      <c r="C378" s="42" t="s">
        <v>42</v>
      </c>
      <c r="D378" s="76" t="s">
        <v>43</v>
      </c>
      <c r="E378" s="76" t="s">
        <v>44</v>
      </c>
      <c r="F378" s="77" t="str">
        <f>IF(G378&lt;1942,"L",IF(G378&lt;1947,"SM",IF(G378&lt;1957,"M",IF(G378&gt;2002,"J",""))))</f>
        <v>M</v>
      </c>
      <c r="G378" s="76">
        <v>1952</v>
      </c>
      <c r="H378" s="78">
        <f>IF(V378&lt;&gt;"",H$5-V378+1,"")</f>
      </c>
      <c r="I378" s="78"/>
      <c r="J378" s="87">
        <f>IF(W378&lt;&gt;"",(J$5-W378+1)*1.5,"")</f>
      </c>
      <c r="K378" s="87"/>
      <c r="L378" s="81">
        <f>Y378</f>
        <v>0</v>
      </c>
      <c r="M378" s="82">
        <f>Z378</f>
        <v>0</v>
      </c>
      <c r="N378" s="83">
        <f>AH378</f>
        <v>0</v>
      </c>
      <c r="O378" s="83">
        <f>AI378</f>
        <v>0</v>
      </c>
      <c r="P378" s="82">
        <f>SUM(H378:J378)</f>
        <v>0</v>
      </c>
      <c r="Q378" s="84">
        <f>SUM(H378:K378)+MAX(M378,O378)</f>
        <v>0</v>
      </c>
      <c r="R378" s="85">
        <f>Q378+MAX(T378,U378)</f>
        <v>0</v>
      </c>
      <c r="S378" s="84">
        <f>SUM($H378:$K378)+MAX(M378,O378)</f>
        <v>0</v>
      </c>
      <c r="T378" s="86">
        <f>IF(L378&gt;0,3,0)</f>
        <v>0</v>
      </c>
      <c r="U378" s="86">
        <f>IF(P378&gt;0,3,0)</f>
        <v>0</v>
      </c>
      <c r="V378" s="87"/>
      <c r="W378" s="87"/>
      <c r="X378" s="88">
        <v>0</v>
      </c>
      <c r="Y378" s="80"/>
      <c r="Z378" s="89"/>
      <c r="AA378" s="80"/>
      <c r="AB378" s="87"/>
      <c r="AC378" s="80"/>
      <c r="AD378" s="99"/>
      <c r="AE378" s="80"/>
      <c r="AF378" s="80"/>
      <c r="AG378" s="80"/>
      <c r="AH378" s="93">
        <f>MAX(AA378:AG378)</f>
        <v>0</v>
      </c>
      <c r="AI378" s="89">
        <f>AH378*AI$5</f>
        <v>0</v>
      </c>
      <c r="AJ378" s="94"/>
      <c r="AK378" s="94"/>
      <c r="AL378" s="94"/>
      <c r="AM378" s="94"/>
      <c r="AN378" s="94"/>
      <c r="AO378" s="94"/>
      <c r="AP378" s="94"/>
      <c r="AQ378" s="94"/>
      <c r="AR378" s="94"/>
      <c r="AS378" s="94"/>
      <c r="AT378" s="94"/>
      <c r="AU378" s="94"/>
      <c r="AV378" s="94"/>
      <c r="AW378" s="94"/>
      <c r="AX378" s="94"/>
      <c r="AY378" s="94"/>
      <c r="AZ378" s="94"/>
    </row>
    <row r="379" spans="1:52" ht="15.75" customHeight="1" hidden="1">
      <c r="A379" s="74">
        <f>A378+1</f>
        <v>373</v>
      </c>
      <c r="B379" s="97" t="s">
        <v>437</v>
      </c>
      <c r="C379" s="42" t="s">
        <v>46</v>
      </c>
      <c r="D379" s="76" t="s">
        <v>43</v>
      </c>
      <c r="E379" s="76" t="s">
        <v>44</v>
      </c>
      <c r="F379" s="77" t="str">
        <f>IF(G379&lt;1942,"L",IF(G379&lt;1947,"SM",IF(G379&lt;1957,"M",IF(G379&gt;2002,"J",""))))</f>
        <v>M</v>
      </c>
      <c r="G379" s="76">
        <v>1954</v>
      </c>
      <c r="H379" s="78">
        <f>IF(V379&lt;&gt;"",H$5-V379+1,"")</f>
      </c>
      <c r="I379" s="78"/>
      <c r="J379" s="79">
        <f>IF(W379&lt;&gt;"",(J$5-W379+1)*1.5,"")</f>
      </c>
      <c r="K379" s="87"/>
      <c r="L379" s="81">
        <f>Y379</f>
        <v>0</v>
      </c>
      <c r="M379" s="82">
        <f>Z379</f>
        <v>0</v>
      </c>
      <c r="N379" s="83">
        <f>AH379</f>
        <v>0</v>
      </c>
      <c r="O379" s="83">
        <f>AI379</f>
        <v>0</v>
      </c>
      <c r="P379" s="82">
        <f>SUM(H379:J379)</f>
        <v>0</v>
      </c>
      <c r="Q379" s="84">
        <f>SUM(H379:K379)+MAX(M379,O379)</f>
        <v>0</v>
      </c>
      <c r="R379" s="85">
        <f>Q379+MAX(T379,U379)</f>
        <v>0</v>
      </c>
      <c r="S379" s="84">
        <f>SUM($H379:$K379)+MAX(M379,O379)</f>
        <v>0</v>
      </c>
      <c r="T379" s="86">
        <f>IF(L379&gt;0,3,0)</f>
        <v>0</v>
      </c>
      <c r="U379" s="86">
        <f>IF(P379&gt;0,3,0)</f>
        <v>0</v>
      </c>
      <c r="V379" s="87"/>
      <c r="W379" s="87"/>
      <c r="X379" s="88">
        <v>0</v>
      </c>
      <c r="Y379" s="80">
        <f>IF(X379&gt;0,X$5-X379+1,0)</f>
        <v>0</v>
      </c>
      <c r="Z379" s="89">
        <f>Y379*Z$5</f>
        <v>0</v>
      </c>
      <c r="AA379" s="80"/>
      <c r="AB379" s="87"/>
      <c r="AC379" s="80"/>
      <c r="AD379" s="80"/>
      <c r="AE379" s="80"/>
      <c r="AF379" s="80"/>
      <c r="AG379" s="80"/>
      <c r="AH379" s="93">
        <f>MAX(AA379:AG379)</f>
        <v>0</v>
      </c>
      <c r="AI379" s="89">
        <f>AH379*AI$5</f>
        <v>0</v>
      </c>
      <c r="AJ379" s="94"/>
      <c r="AK379" s="94"/>
      <c r="AL379" s="94"/>
      <c r="AM379" s="94"/>
      <c r="AN379" s="94"/>
      <c r="AO379" s="94"/>
      <c r="AP379" s="94"/>
      <c r="AQ379" s="94"/>
      <c r="AR379" s="94"/>
      <c r="AS379" s="94"/>
      <c r="AT379" s="94"/>
      <c r="AU379" s="94"/>
      <c r="AV379" s="94"/>
      <c r="AW379" s="94"/>
      <c r="AX379" s="94"/>
      <c r="AY379" s="94"/>
      <c r="AZ379" s="94"/>
    </row>
    <row r="380" spans="1:52" ht="15.75" customHeight="1" hidden="1">
      <c r="A380" s="74">
        <f>A379+1</f>
        <v>374</v>
      </c>
      <c r="B380" s="97" t="s">
        <v>438</v>
      </c>
      <c r="C380" s="42" t="s">
        <v>8</v>
      </c>
      <c r="D380" s="76" t="s">
        <v>43</v>
      </c>
      <c r="E380" s="76" t="s">
        <v>44</v>
      </c>
      <c r="F380" s="77" t="str">
        <f>IF(G380&lt;1942,"L",IF(G380&lt;1947,"SM",IF(G380&lt;1957,"M",IF(G380&gt;2002,"J",""))))</f>
        <v>M</v>
      </c>
      <c r="G380" s="76">
        <v>1949</v>
      </c>
      <c r="H380" s="78">
        <f>IF(V380&lt;&gt;"",H$5-V380+1,"")</f>
      </c>
      <c r="I380" s="78"/>
      <c r="J380" s="79">
        <f>IF(W380&lt;&gt;"",(J$5-W380+1)*1.5,"")</f>
      </c>
      <c r="K380" s="87"/>
      <c r="L380" s="81">
        <f>Y380</f>
        <v>0</v>
      </c>
      <c r="M380" s="82">
        <f>Z380</f>
        <v>0</v>
      </c>
      <c r="N380" s="83">
        <f>AH380</f>
        <v>0</v>
      </c>
      <c r="O380" s="83">
        <f>AI380</f>
        <v>0</v>
      </c>
      <c r="P380" s="82">
        <f>SUM(H380:J380)</f>
        <v>0</v>
      </c>
      <c r="Q380" s="84">
        <f>SUM(H380:K380)+MAX(M380,O380)</f>
        <v>0</v>
      </c>
      <c r="R380" s="85">
        <f>Q380+MAX(T380,U380)</f>
        <v>0</v>
      </c>
      <c r="S380" s="84">
        <f>SUM($H380:$K380)+MAX(M380,O380)</f>
        <v>0</v>
      </c>
      <c r="T380" s="86">
        <f>IF(L380&gt;0,3,0)</f>
        <v>0</v>
      </c>
      <c r="U380" s="86">
        <f>IF(P380&gt;0,3,0)</f>
        <v>0</v>
      </c>
      <c r="V380" s="87"/>
      <c r="W380" s="87"/>
      <c r="X380" s="88">
        <v>0</v>
      </c>
      <c r="Y380" s="80"/>
      <c r="Z380" s="80"/>
      <c r="AA380" s="80"/>
      <c r="AB380" s="87"/>
      <c r="AC380" s="80"/>
      <c r="AD380" s="99"/>
      <c r="AE380" s="80"/>
      <c r="AF380" s="80"/>
      <c r="AG380" s="80"/>
      <c r="AH380" s="93">
        <f>MAX(AA380:AG380)</f>
        <v>0</v>
      </c>
      <c r="AI380" s="89">
        <f>AH380*AI$5</f>
        <v>0</v>
      </c>
      <c r="AJ380" s="94"/>
      <c r="AK380" s="94"/>
      <c r="AL380" s="94"/>
      <c r="AM380" s="94"/>
      <c r="AN380" s="94"/>
      <c r="AO380" s="94"/>
      <c r="AP380" s="94"/>
      <c r="AQ380" s="94"/>
      <c r="AR380" s="94"/>
      <c r="AS380" s="94"/>
      <c r="AT380" s="94"/>
      <c r="AU380" s="94"/>
      <c r="AV380" s="94"/>
      <c r="AW380" s="94"/>
      <c r="AX380" s="94"/>
      <c r="AY380" s="94"/>
      <c r="AZ380" s="94"/>
    </row>
    <row r="381" spans="1:52" ht="15.75" customHeight="1" hidden="1">
      <c r="A381" s="74">
        <f>A380+1</f>
        <v>375</v>
      </c>
      <c r="B381" s="97" t="s">
        <v>439</v>
      </c>
      <c r="C381" s="42" t="s">
        <v>70</v>
      </c>
      <c r="D381" s="76" t="s">
        <v>43</v>
      </c>
      <c r="E381" s="76" t="s">
        <v>44</v>
      </c>
      <c r="F381" s="77" t="str">
        <f>IF(G381&lt;1942,"L",IF(G381&lt;1947,"SM",IF(G381&lt;1957,"M",IF(G381&gt;2002,"J",""))))</f>
        <v>L</v>
      </c>
      <c r="G381" s="103">
        <v>1936</v>
      </c>
      <c r="H381" s="78">
        <f>IF(V381&lt;&gt;"",H$5-V381+1,"")</f>
      </c>
      <c r="I381" s="78"/>
      <c r="J381" s="79">
        <f>IF(W381&lt;&gt;"",(J$5-W381+1)*1.5,"")</f>
      </c>
      <c r="K381" s="104"/>
      <c r="L381" s="81">
        <f>Y381</f>
        <v>0</v>
      </c>
      <c r="M381" s="82">
        <f>Z381</f>
        <v>0</v>
      </c>
      <c r="N381" s="83">
        <f>AH381</f>
        <v>0</v>
      </c>
      <c r="O381" s="83">
        <f>AI381</f>
        <v>0</v>
      </c>
      <c r="P381" s="82">
        <f>SUM(H381:J381)</f>
        <v>0</v>
      </c>
      <c r="Q381" s="84">
        <f>SUM(H381:K381)+MAX(M381,O381)</f>
        <v>0</v>
      </c>
      <c r="R381" s="85">
        <f>Q381+MAX(T381,U381)</f>
        <v>0</v>
      </c>
      <c r="S381" s="84">
        <f>SUM($H381:$K381)+MAX(M381,O381)</f>
        <v>0</v>
      </c>
      <c r="T381" s="86">
        <f>IF(L381&gt;0,3,0)</f>
        <v>0</v>
      </c>
      <c r="U381" s="86">
        <f>IF(P381&gt;0,3,0)</f>
        <v>0</v>
      </c>
      <c r="V381" s="87"/>
      <c r="W381" s="87"/>
      <c r="X381" s="88">
        <v>0</v>
      </c>
      <c r="Y381" s="80"/>
      <c r="Z381" s="89"/>
      <c r="AA381" s="80"/>
      <c r="AB381" s="87"/>
      <c r="AC381" s="80"/>
      <c r="AD381" s="80"/>
      <c r="AE381" s="80"/>
      <c r="AF381" s="80"/>
      <c r="AG381" s="80"/>
      <c r="AH381" s="93">
        <f>MAX(AA381:AG381)</f>
        <v>0</v>
      </c>
      <c r="AI381" s="89">
        <f>AH381*AI$5</f>
        <v>0</v>
      </c>
      <c r="AJ381" s="94"/>
      <c r="AK381" s="94"/>
      <c r="AL381" s="94"/>
      <c r="AM381" s="94"/>
      <c r="AN381" s="94"/>
      <c r="AO381" s="94"/>
      <c r="AP381" s="94"/>
      <c r="AQ381" s="94"/>
      <c r="AR381" s="94"/>
      <c r="AS381" s="94"/>
      <c r="AT381" s="94"/>
      <c r="AU381" s="94"/>
      <c r="AV381" s="94"/>
      <c r="AW381" s="94"/>
      <c r="AX381" s="94"/>
      <c r="AY381" s="94"/>
      <c r="AZ381" s="94"/>
    </row>
    <row r="382" spans="1:52" ht="15.75" customHeight="1" hidden="1">
      <c r="A382" s="74">
        <f>A381+1</f>
        <v>376</v>
      </c>
      <c r="B382" s="75" t="s">
        <v>440</v>
      </c>
      <c r="C382" s="42" t="s">
        <v>46</v>
      </c>
      <c r="D382" s="76" t="s">
        <v>43</v>
      </c>
      <c r="E382" s="76" t="s">
        <v>44</v>
      </c>
      <c r="F382" s="77">
        <f>IF(G382&lt;1942,"L",IF(G382&lt;1947,"SM",IF(G382&lt;1957,"M",IF(G382&gt;2002,"J",""))))</f>
      </c>
      <c r="G382" s="76">
        <v>1968</v>
      </c>
      <c r="H382" s="78">
        <f>IF(V382&lt;&gt;"",H$5-V382+1,"")</f>
      </c>
      <c r="I382" s="78"/>
      <c r="J382" s="79">
        <f>IF(W382&lt;&gt;"",(J$5-W382+1)*1.5,"")</f>
      </c>
      <c r="K382" s="80"/>
      <c r="L382" s="81">
        <f>Y382</f>
        <v>0</v>
      </c>
      <c r="M382" s="82">
        <f>Z382</f>
        <v>0</v>
      </c>
      <c r="N382" s="83">
        <f>AH382</f>
        <v>0</v>
      </c>
      <c r="O382" s="83">
        <f>AI382</f>
        <v>0</v>
      </c>
      <c r="P382" s="82">
        <f>SUM(H382:J382)</f>
        <v>0</v>
      </c>
      <c r="Q382" s="84">
        <f>SUM(H382:K382)+MAX(M382,O382)</f>
        <v>0</v>
      </c>
      <c r="R382" s="85">
        <f>Q382+MAX(T382,U382)</f>
        <v>0</v>
      </c>
      <c r="S382" s="84">
        <f>SUM($H382:$K382)+MAX(M382,O382)</f>
        <v>0</v>
      </c>
      <c r="T382" s="86">
        <f>IF(L382&gt;0,3,0)</f>
        <v>0</v>
      </c>
      <c r="U382" s="86">
        <f>IF(P382&gt;0,3,0)</f>
        <v>0</v>
      </c>
      <c r="V382" s="87"/>
      <c r="W382" s="87"/>
      <c r="X382" s="88">
        <v>0</v>
      </c>
      <c r="Y382" s="80"/>
      <c r="Z382" s="80"/>
      <c r="AA382" s="90"/>
      <c r="AB382" s="80"/>
      <c r="AC382" s="80"/>
      <c r="AD382" s="99"/>
      <c r="AE382" s="80"/>
      <c r="AF382" s="80"/>
      <c r="AG382" s="80"/>
      <c r="AH382" s="93">
        <f>MAX(AA382:AG382)</f>
        <v>0</v>
      </c>
      <c r="AI382" s="89">
        <f>AH382*AI$5</f>
        <v>0</v>
      </c>
      <c r="AJ382" s="94"/>
      <c r="AK382" s="94"/>
      <c r="AL382" s="94"/>
      <c r="AM382" s="94"/>
      <c r="AN382" s="94"/>
      <c r="AO382" s="94"/>
      <c r="AP382" s="94"/>
      <c r="AQ382" s="94"/>
      <c r="AR382" s="94"/>
      <c r="AS382" s="94"/>
      <c r="AT382" s="94"/>
      <c r="AU382" s="94"/>
      <c r="AV382" s="94"/>
      <c r="AW382" s="94"/>
      <c r="AX382" s="94"/>
      <c r="AY382" s="94"/>
      <c r="AZ382" s="94"/>
    </row>
    <row r="383" spans="1:52" ht="15.75" customHeight="1" hidden="1">
      <c r="A383" s="74">
        <f>A382+1</f>
        <v>377</v>
      </c>
      <c r="B383" s="97" t="s">
        <v>441</v>
      </c>
      <c r="C383" s="42" t="s">
        <v>49</v>
      </c>
      <c r="D383" s="76" t="s">
        <v>43</v>
      </c>
      <c r="E383" s="76" t="s">
        <v>44</v>
      </c>
      <c r="F383" s="77" t="str">
        <f>IF(G383&lt;1942,"L",IF(G383&lt;1947,"SM",IF(G383&lt;1957,"M",IF(G383&gt;2002,"J",""))))</f>
        <v>M</v>
      </c>
      <c r="G383" s="76">
        <v>1950</v>
      </c>
      <c r="H383" s="78">
        <f>IF(V383&lt;&gt;"",H$5-V383+1,"")</f>
      </c>
      <c r="I383" s="78"/>
      <c r="J383" s="79">
        <f>IF(W383&lt;&gt;"",(J$5-W383+1)*1.5,"")</f>
      </c>
      <c r="K383" s="87"/>
      <c r="L383" s="81">
        <f>Y383</f>
        <v>0</v>
      </c>
      <c r="M383" s="82">
        <f>Z383</f>
        <v>0</v>
      </c>
      <c r="N383" s="124"/>
      <c r="O383" s="83">
        <f>AI383</f>
        <v>0</v>
      </c>
      <c r="P383" s="82">
        <f>SUM(H383:J383)</f>
        <v>0</v>
      </c>
      <c r="Q383" s="84">
        <f>SUM(H383:K383)+MAX(M383,O383)</f>
        <v>0</v>
      </c>
      <c r="R383" s="85">
        <f>Q383+MAX(T383,U383)</f>
        <v>0</v>
      </c>
      <c r="S383" s="84">
        <f>SUM($H383:$K383)+MAX(M383,O383)</f>
        <v>0</v>
      </c>
      <c r="T383" s="86">
        <f>IF(L383&gt;0,3,0)</f>
        <v>0</v>
      </c>
      <c r="U383" s="86">
        <f>IF(P383&gt;0,3,0)</f>
        <v>0</v>
      </c>
      <c r="V383" s="87"/>
      <c r="W383" s="87"/>
      <c r="X383" s="88">
        <v>0</v>
      </c>
      <c r="Y383" s="80"/>
      <c r="Z383" s="80"/>
      <c r="AA383" s="80"/>
      <c r="AB383" s="87"/>
      <c r="AC383" s="80"/>
      <c r="AD383" s="92"/>
      <c r="AE383" s="80"/>
      <c r="AF383" s="80"/>
      <c r="AG383" s="80"/>
      <c r="AH383" s="93">
        <f>MAX(AA383:AG383)</f>
        <v>0</v>
      </c>
      <c r="AI383" s="89">
        <f>AH383*AI$5</f>
        <v>0</v>
      </c>
      <c r="AJ383" s="94"/>
      <c r="AK383" s="94"/>
      <c r="AL383" s="94"/>
      <c r="AM383" s="94"/>
      <c r="AN383" s="94"/>
      <c r="AO383" s="94"/>
      <c r="AP383" s="94"/>
      <c r="AQ383" s="94"/>
      <c r="AR383" s="94"/>
      <c r="AS383" s="94"/>
      <c r="AT383" s="94"/>
      <c r="AU383" s="94"/>
      <c r="AV383" s="94"/>
      <c r="AW383" s="94"/>
      <c r="AX383" s="94"/>
      <c r="AY383" s="94"/>
      <c r="AZ383" s="94"/>
    </row>
    <row r="384" spans="1:34" s="94" customFormat="1" ht="28.5" customHeight="1">
      <c r="A384" s="134"/>
      <c r="B384" s="135" t="s">
        <v>442</v>
      </c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  <c r="AA384" s="135"/>
      <c r="AB384" s="135"/>
      <c r="AC384" s="135"/>
      <c r="AD384" s="135"/>
      <c r="AE384" s="135"/>
      <c r="AF384" s="135"/>
      <c r="AG384" s="135"/>
      <c r="AH384" s="93"/>
    </row>
    <row r="385" spans="1:34" s="94" customFormat="1" ht="12.75">
      <c r="A385" s="134"/>
      <c r="B385" s="136" t="s">
        <v>443</v>
      </c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7"/>
      <c r="S385" s="137"/>
      <c r="T385" s="137"/>
      <c r="U385" s="138"/>
      <c r="V385" s="8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139"/>
    </row>
    <row r="386" spans="1:35" s="94" customFormat="1" ht="15.75" customHeight="1">
      <c r="A386" s="134"/>
      <c r="B386" s="137"/>
      <c r="C386" s="137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8"/>
      <c r="V386" s="8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139"/>
      <c r="AI386" s="2"/>
    </row>
    <row r="387" spans="1:37" s="94" customFormat="1" ht="15.75" customHeight="1">
      <c r="A387" s="134"/>
      <c r="B387" s="140" t="s">
        <v>444</v>
      </c>
      <c r="C387" s="140"/>
      <c r="D387"/>
      <c r="E387" s="141">
        <f>COUNTIF(C$7:C$173,"L")</f>
        <v>53</v>
      </c>
      <c r="F387" s="142" t="s">
        <v>42</v>
      </c>
      <c r="G387" s="143">
        <f>E387/E$400</f>
        <v>0.31736526946107785</v>
      </c>
      <c r="H387" s="140" t="s">
        <v>445</v>
      </c>
      <c r="I387" s="141">
        <f>COUNTIF(F$7:F$173,"J")</f>
        <v>0</v>
      </c>
      <c r="J387" s="140"/>
      <c r="K387" s="143">
        <f>I387/Q$5</f>
        <v>0</v>
      </c>
      <c r="L387" s="141"/>
      <c r="M387" s="141"/>
      <c r="N387" s="141"/>
      <c r="O387" s="140"/>
      <c r="P387" s="140"/>
      <c r="Q387" s="5"/>
      <c r="R387" s="5"/>
      <c r="S387" s="5"/>
      <c r="T387" s="6"/>
      <c r="U387" s="7"/>
      <c r="V387" s="8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1:45" s="94" customFormat="1" ht="15.75" customHeight="1">
      <c r="A388" s="134"/>
      <c r="B388" s="140" t="s">
        <v>446</v>
      </c>
      <c r="C388" s="140"/>
      <c r="D388"/>
      <c r="E388" s="141">
        <f>COUNTIF(C$7:C$173,"A")</f>
        <v>35</v>
      </c>
      <c r="F388" s="142" t="s">
        <v>46</v>
      </c>
      <c r="G388" s="143">
        <f>E388/E$400</f>
        <v>0.20958083832335328</v>
      </c>
      <c r="H388" s="140" t="s">
        <v>447</v>
      </c>
      <c r="I388" s="141">
        <f>COUNTIF(F$7:F$173,"M")</f>
        <v>52</v>
      </c>
      <c r="J388" s="140"/>
      <c r="K388" s="143">
        <f>I388/Q$5</f>
        <v>0.31137724550898205</v>
      </c>
      <c r="L388" s="141"/>
      <c r="M388" s="141"/>
      <c r="N388" s="141"/>
      <c r="O388" s="140"/>
      <c r="P388" s="140"/>
      <c r="Q388" s="5"/>
      <c r="R388" s="5"/>
      <c r="S388" s="5"/>
      <c r="T388" s="6"/>
      <c r="U388" s="7"/>
      <c r="V388" s="8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</row>
    <row r="389" spans="1:48" s="94" customFormat="1" ht="15.75" customHeight="1">
      <c r="A389" s="134"/>
      <c r="B389" s="140" t="s">
        <v>448</v>
      </c>
      <c r="C389" s="140"/>
      <c r="D389"/>
      <c r="E389" s="141">
        <f>COUNTIF(C$7:C$173,"A A")</f>
        <v>0</v>
      </c>
      <c r="F389" s="142" t="s">
        <v>277</v>
      </c>
      <c r="G389" s="143"/>
      <c r="H389" s="140" t="s">
        <v>449</v>
      </c>
      <c r="I389" s="141">
        <f>COUNTIF(F$7:F$173,"SM")</f>
        <v>14</v>
      </c>
      <c r="J389" s="140"/>
      <c r="K389" s="143">
        <f>I389/Q$5</f>
        <v>0.08383233532934131</v>
      </c>
      <c r="L389" s="141"/>
      <c r="M389" s="141"/>
      <c r="N389" s="141"/>
      <c r="O389" s="140"/>
      <c r="P389" s="140"/>
      <c r="Q389" s="5"/>
      <c r="R389" s="5"/>
      <c r="S389" s="5"/>
      <c r="T389" s="6"/>
      <c r="U389" s="7"/>
      <c r="V389" s="8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s="94" customFormat="1" ht="15.75" customHeight="1">
      <c r="A390" s="134"/>
      <c r="B390" s="140" t="s">
        <v>450</v>
      </c>
      <c r="C390" s="140"/>
      <c r="D390"/>
      <c r="E390" s="141">
        <f>COUNTIF(C$7:C$173,"T")</f>
        <v>9</v>
      </c>
      <c r="F390" s="142" t="s">
        <v>70</v>
      </c>
      <c r="G390" s="143">
        <f>E390/E$400</f>
        <v>0.05389221556886228</v>
      </c>
      <c r="H390" s="144" t="s">
        <v>451</v>
      </c>
      <c r="I390" s="141">
        <f>COUNTIF(F$7:F$173,"L")</f>
        <v>5</v>
      </c>
      <c r="J390" s="140"/>
      <c r="K390" s="143">
        <f>I390/Q$5</f>
        <v>0.029940119760479042</v>
      </c>
      <c r="L390" s="141"/>
      <c r="M390" s="141"/>
      <c r="N390" s="141"/>
      <c r="O390" s="140"/>
      <c r="P390" s="140"/>
      <c r="Q390" s="5"/>
      <c r="R390" s="5"/>
      <c r="S390" s="5"/>
      <c r="T390" s="6"/>
      <c r="U390" s="7"/>
      <c r="V390" s="8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2:16" ht="12.75">
      <c r="B391" s="140" t="s">
        <v>452</v>
      </c>
      <c r="C391" s="145"/>
      <c r="D391"/>
      <c r="E391" s="141">
        <f>COUNTIF(C$7:C$173,"M")</f>
        <v>21</v>
      </c>
      <c r="F391" s="146" t="s">
        <v>8</v>
      </c>
      <c r="G391" s="143">
        <f>E391/E$400</f>
        <v>0.12574850299401197</v>
      </c>
      <c r="H391"/>
      <c r="I391" s="147"/>
      <c r="J391" s="144"/>
      <c r="K391" s="148"/>
      <c r="L391" s="149"/>
      <c r="M391" s="149"/>
      <c r="N391" s="149"/>
      <c r="O391" s="147"/>
      <c r="P391" s="147"/>
    </row>
    <row r="392" spans="2:16" ht="12.75">
      <c r="B392" s="140" t="s">
        <v>453</v>
      </c>
      <c r="C392" s="145"/>
      <c r="D392"/>
      <c r="E392" s="141">
        <f>COUNTIF(C$7:C$763,"P")</f>
        <v>10</v>
      </c>
      <c r="F392" s="146" t="s">
        <v>189</v>
      </c>
      <c r="G392" s="143">
        <f>E392/E$400</f>
        <v>0.059880239520958084</v>
      </c>
      <c r="H392"/>
      <c r="I392" s="147"/>
      <c r="J392" s="144"/>
      <c r="K392" s="148"/>
      <c r="L392" s="149"/>
      <c r="M392" s="149"/>
      <c r="N392" s="149"/>
      <c r="O392" s="147"/>
      <c r="P392" s="147"/>
    </row>
    <row r="393" spans="2:16" ht="12.75">
      <c r="B393" s="140" t="s">
        <v>454</v>
      </c>
      <c r="C393" s="145"/>
      <c r="D393"/>
      <c r="E393" s="141">
        <f>COUNTIF(C$1:C$173,"S")</f>
        <v>9</v>
      </c>
      <c r="F393" s="146" t="s">
        <v>80</v>
      </c>
      <c r="G393" s="143">
        <f>E393/E$400</f>
        <v>0.05389221556886228</v>
      </c>
      <c r="H393" s="144"/>
      <c r="I393" s="147"/>
      <c r="J393" s="144"/>
      <c r="K393" s="148"/>
      <c r="L393" s="149"/>
      <c r="M393" s="149"/>
      <c r="N393" s="149"/>
      <c r="O393" s="147"/>
      <c r="P393" s="147"/>
    </row>
    <row r="394" spans="2:16" ht="12.75">
      <c r="B394" s="140" t="s">
        <v>455</v>
      </c>
      <c r="C394" s="145"/>
      <c r="D394"/>
      <c r="E394" s="141">
        <f>SUM(E395:E397)</f>
        <v>28</v>
      </c>
      <c r="F394" s="146" t="s">
        <v>189</v>
      </c>
      <c r="G394" s="143">
        <f>E394/E$400</f>
        <v>0.16766467065868262</v>
      </c>
      <c r="H394" s="2" t="s">
        <v>456</v>
      </c>
      <c r="I394" s="141">
        <f>COUNTIF(E$7:E$173,"M")</f>
        <v>163</v>
      </c>
      <c r="J394" s="144"/>
      <c r="K394" s="143">
        <f>I394/Q$5</f>
        <v>0.9760479041916168</v>
      </c>
      <c r="L394" s="149"/>
      <c r="M394" s="149"/>
      <c r="N394" s="149"/>
      <c r="O394" s="147"/>
      <c r="P394" s="147"/>
    </row>
    <row r="395" spans="2:11" ht="12.75">
      <c r="B395" s="2" t="s">
        <v>457</v>
      </c>
      <c r="D395"/>
      <c r="E395" s="141">
        <f>COUNTIF(C$7:C$173,"P L")</f>
        <v>15</v>
      </c>
      <c r="F395" s="150" t="s">
        <v>58</v>
      </c>
      <c r="G395" s="143">
        <f>E395/E$400</f>
        <v>0.08982035928143713</v>
      </c>
      <c r="H395" s="2" t="s">
        <v>458</v>
      </c>
      <c r="I395" s="141">
        <f>COUNTIF(E$7:E$173,"F")</f>
        <v>4</v>
      </c>
      <c r="K395" s="143">
        <f>I395/Q$5</f>
        <v>0.023952095808383235</v>
      </c>
    </row>
    <row r="396" spans="2:7" ht="12.75">
      <c r="B396" s="2" t="s">
        <v>459</v>
      </c>
      <c r="D396"/>
      <c r="E396" s="141">
        <f>COUNTIF(C$7:C$173,"P G")</f>
        <v>4</v>
      </c>
      <c r="F396" s="150" t="s">
        <v>49</v>
      </c>
      <c r="G396" s="143">
        <f>E396/E$400</f>
        <v>0.023952095808383235</v>
      </c>
    </row>
    <row r="397" spans="2:7" ht="12.75">
      <c r="B397" s="2" t="s">
        <v>460</v>
      </c>
      <c r="D397"/>
      <c r="E397" s="141">
        <f>COUNTIF(C$7:C173,"P V")</f>
        <v>9</v>
      </c>
      <c r="F397" s="150" t="s">
        <v>52</v>
      </c>
      <c r="G397" s="143">
        <f>E397/E$400</f>
        <v>0.05389221556886228</v>
      </c>
    </row>
    <row r="398" spans="4:7" ht="12.75">
      <c r="D398"/>
      <c r="E398" s="141"/>
      <c r="G398" s="151"/>
    </row>
    <row r="399" spans="2:7" ht="12.75">
      <c r="B399" s="2" t="s">
        <v>461</v>
      </c>
      <c r="D399"/>
      <c r="E399" s="141">
        <f>COUNTIF(C$7:C$173,"E")</f>
        <v>2</v>
      </c>
      <c r="F399" s="150" t="s">
        <v>168</v>
      </c>
      <c r="G399" s="143">
        <f>E399/E$400</f>
        <v>0.011976047904191617</v>
      </c>
    </row>
    <row r="400" spans="2:7" ht="12.75">
      <c r="B400" s="2" t="s">
        <v>19</v>
      </c>
      <c r="D400"/>
      <c r="E400" s="4">
        <f>SUM(E387:E394,E399)</f>
        <v>167</v>
      </c>
      <c r="G400" s="151"/>
    </row>
  </sheetData>
  <sheetProtection selectLockedCells="1" selectUnlockedCells="1"/>
  <mergeCells count="4">
    <mergeCell ref="A1:Q1"/>
    <mergeCell ref="A2:Q2"/>
    <mergeCell ref="A3:Q3"/>
    <mergeCell ref="B384:AF384"/>
  </mergeCells>
  <printOptions/>
  <pageMargins left="0.39375" right="0.39375" top="0.46805555555555556" bottom="0.4041666666666667" header="0.5118055555555555" footer="0.19444444444444445"/>
  <pageSetup fitToHeight="6" fitToWidth="1" horizontalDpi="300" verticalDpi="300" orientation="landscape" paperSize="9"/>
  <headerFooter alignWithMargins="0">
    <oddFooter>&amp;C&amp;"Times New Roman,Normale"&amp;9Pagina &amp;P</oddFooter>
  </headerFooter>
  <rowBreaks count="1" manualBreakCount="1">
    <brk id="3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 Corbellini</cp:lastModifiedBy>
  <cp:lastPrinted>2016-10-26T10:18:20Z</cp:lastPrinted>
  <dcterms:created xsi:type="dcterms:W3CDTF">2016-07-26T11:08:05Z</dcterms:created>
  <dcterms:modified xsi:type="dcterms:W3CDTF">2021-10-28T09:33:13Z</dcterms:modified>
  <cp:category/>
  <cp:version/>
  <cp:contentType/>
  <cp:contentStatus/>
  <cp:revision>95</cp:revision>
</cp:coreProperties>
</file>