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2019" sheetId="1" r:id="rId1"/>
  </sheets>
  <definedNames>
    <definedName name="_xlnm.Print_Area" localSheetId="0">'2019'!$A$1:$AG$416</definedName>
    <definedName name="Excel_BuiltIn_Print_Area" localSheetId="0">'2019'!$A$1:$AG$433</definedName>
    <definedName name="Excel_BuiltIn_Print_Area" localSheetId="0">'2019'!$A$1:$S$433</definedName>
    <definedName name="Excel_BuiltIn_Print_Area">#REF!</definedName>
    <definedName name="__Anonymous_Sheet_DB__1">'2019'!$AJ$377</definedName>
    <definedName name="dati">'2019'!$B$7:$AH$382</definedName>
    <definedName name="titoli">'2019'!$A$4:$IO$4</definedName>
  </definedNames>
  <calcPr fullCalcOnLoad="1"/>
</workbook>
</file>

<file path=xl/sharedStrings.xml><?xml version="1.0" encoding="utf-8"?>
<sst xmlns="http://schemas.openxmlformats.org/spreadsheetml/2006/main" count="1679" uniqueCount="494">
  <si>
    <t xml:space="preserve">Ranking List Nazionale della Classe Dinghy 12' </t>
  </si>
  <si>
    <t>Anno 2019</t>
  </si>
  <si>
    <t xml:space="preserve">Pos. </t>
  </si>
  <si>
    <t xml:space="preserve">Timoniere </t>
  </si>
  <si>
    <t>Flotta</t>
  </si>
  <si>
    <t>EST</t>
  </si>
  <si>
    <t>Sex</t>
  </si>
  <si>
    <t>M</t>
  </si>
  <si>
    <t>Nas</t>
  </si>
  <si>
    <t>Marina Ravenna</t>
  </si>
  <si>
    <t xml:space="preserve">Bombola d'oro </t>
  </si>
  <si>
    <t>Rio Marina Elba</t>
  </si>
  <si>
    <t>Mandello Lario</t>
  </si>
  <si>
    <t>Imperia   CI</t>
  </si>
  <si>
    <t>TDC 2019 orig</t>
  </si>
  <si>
    <t>TDC 2019</t>
  </si>
  <si>
    <t>Zonali  2018 orig</t>
  </si>
  <si>
    <t>Zonali 2019</t>
  </si>
  <si>
    <t>Totale no TDC no zonali</t>
  </si>
  <si>
    <t>Totale</t>
  </si>
  <si>
    <t>Totale bonus</t>
  </si>
  <si>
    <t>Totale pesato</t>
  </si>
  <si>
    <t>bonus tdc</t>
  </si>
  <si>
    <t>bonus naz</t>
  </si>
  <si>
    <t>Bombola    (posiz)</t>
  </si>
  <si>
    <t>CI 19  (posiz)</t>
  </si>
  <si>
    <t>TDC 2019 posiz</t>
  </si>
  <si>
    <t>TDC 2019 punti</t>
  </si>
  <si>
    <t>TDC 2019 pesato</t>
  </si>
  <si>
    <t>2019  Liguria</t>
  </si>
  <si>
    <t xml:space="preserve"> 2019 Laghi Prealp.</t>
  </si>
  <si>
    <t>2019 Adriatico</t>
  </si>
  <si>
    <t>2019 Alto Tirreno</t>
  </si>
  <si>
    <t>2019 Tirreno  CM</t>
  </si>
  <si>
    <t>2019 Sicilia</t>
  </si>
  <si>
    <t>Zonali  punti</t>
  </si>
  <si>
    <t>Zonali punti pesati</t>
  </si>
  <si>
    <t>classificati</t>
  </si>
  <si>
    <t>Patrone Alberto</t>
  </si>
  <si>
    <t>L</t>
  </si>
  <si>
    <t>ITA</t>
  </si>
  <si>
    <t>m</t>
  </si>
  <si>
    <t xml:space="preserve">Falciola </t>
  </si>
  <si>
    <t xml:space="preserve">Schiavon </t>
  </si>
  <si>
    <t>A</t>
  </si>
  <si>
    <t>Bruni Ubaldo</t>
  </si>
  <si>
    <t>S</t>
  </si>
  <si>
    <t xml:space="preserve">Mangione </t>
  </si>
  <si>
    <t>Pilo Pais</t>
  </si>
  <si>
    <t xml:space="preserve">D'Albertas </t>
  </si>
  <si>
    <t>Moschioni</t>
  </si>
  <si>
    <t>P L</t>
  </si>
  <si>
    <t>Semenzato Flavio</t>
  </si>
  <si>
    <t xml:space="preserve">Jannello </t>
  </si>
  <si>
    <t>Mendini</t>
  </si>
  <si>
    <t>Negri</t>
  </si>
  <si>
    <t>P V</t>
  </si>
  <si>
    <t>Vidal</t>
  </si>
  <si>
    <t xml:space="preserve">Ermolli </t>
  </si>
  <si>
    <t>Carmagnani Attilio</t>
  </si>
  <si>
    <t xml:space="preserve">Samele </t>
  </si>
  <si>
    <t>Dubbini Marco</t>
  </si>
  <si>
    <t>P G</t>
  </si>
  <si>
    <t xml:space="preserve">Penagini </t>
  </si>
  <si>
    <t>Boem</t>
  </si>
  <si>
    <t xml:space="preserve">Allodi </t>
  </si>
  <si>
    <t>Foscolo</t>
  </si>
  <si>
    <t>Puzzarini</t>
  </si>
  <si>
    <t>Pedone</t>
  </si>
  <si>
    <t>MON</t>
  </si>
  <si>
    <t xml:space="preserve">Gazzolo </t>
  </si>
  <si>
    <t>Fidanza</t>
  </si>
  <si>
    <t>Lodigiani Francesca</t>
  </si>
  <si>
    <t>F</t>
  </si>
  <si>
    <t>Anghileri Toni</t>
  </si>
  <si>
    <t>Cito Filomarino</t>
  </si>
  <si>
    <t>Favaro</t>
  </si>
  <si>
    <t>Pellegrini</t>
  </si>
  <si>
    <t>Balestrieri Maria Elena</t>
  </si>
  <si>
    <t>Francesia Berta</t>
  </si>
  <si>
    <t xml:space="preserve">Macchiarella </t>
  </si>
  <si>
    <t xml:space="preserve">Bertacca </t>
  </si>
  <si>
    <t>T</t>
  </si>
  <si>
    <t xml:space="preserve">Corbellini </t>
  </si>
  <si>
    <t>Calzecchi Mauro</t>
  </si>
  <si>
    <t xml:space="preserve">Tua </t>
  </si>
  <si>
    <t>Loretano</t>
  </si>
  <si>
    <t>Lillia</t>
  </si>
  <si>
    <t>Leporati Massimo</t>
  </si>
  <si>
    <t>Robotti</t>
  </si>
  <si>
    <t xml:space="preserve">Scanu </t>
  </si>
  <si>
    <t>Bagni</t>
  </si>
  <si>
    <t xml:space="preserve">Pardelli </t>
  </si>
  <si>
    <t xml:space="preserve">Durli </t>
  </si>
  <si>
    <t>A A</t>
  </si>
  <si>
    <t xml:space="preserve">Meriggi </t>
  </si>
  <si>
    <t>Masserotti</t>
  </si>
  <si>
    <t xml:space="preserve">Carossia </t>
  </si>
  <si>
    <t>Leporati Stefano</t>
  </si>
  <si>
    <t>Pasquini</t>
  </si>
  <si>
    <t xml:space="preserve">Santini </t>
  </si>
  <si>
    <t>Cangemi Agostino</t>
  </si>
  <si>
    <t>Olivi</t>
  </si>
  <si>
    <t>Mezzera</t>
  </si>
  <si>
    <t xml:space="preserve">Rebaudi </t>
  </si>
  <si>
    <t>Papa Enrico</t>
  </si>
  <si>
    <t>Gamberini</t>
  </si>
  <si>
    <t>Schena</t>
  </si>
  <si>
    <t>Sada Paolo</t>
  </si>
  <si>
    <t>Bianchi Alessandro</t>
  </si>
  <si>
    <t>Alessi</t>
  </si>
  <si>
    <t>Pardini</t>
  </si>
  <si>
    <t>Colombo M</t>
  </si>
  <si>
    <t>Cazzaniga</t>
  </si>
  <si>
    <t>De Santis Luigi</t>
  </si>
  <si>
    <t xml:space="preserve">Dondero </t>
  </si>
  <si>
    <t>De Santis Andrea</t>
  </si>
  <si>
    <t>Spina</t>
  </si>
  <si>
    <t>Piccirillo</t>
  </si>
  <si>
    <t>Le Bruchec</t>
  </si>
  <si>
    <t>E</t>
  </si>
  <si>
    <t>FRA</t>
  </si>
  <si>
    <t xml:space="preserve">Starita </t>
  </si>
  <si>
    <t>Giribaldi</t>
  </si>
  <si>
    <t>Fondi</t>
  </si>
  <si>
    <t>Brecht</t>
  </si>
  <si>
    <t>GER</t>
  </si>
  <si>
    <t>Begalli</t>
  </si>
  <si>
    <t>Bruni Francesco</t>
  </si>
  <si>
    <t xml:space="preserve">Rainusso </t>
  </si>
  <si>
    <t>Bianchi Andrea</t>
  </si>
  <si>
    <t xml:space="preserve">Gambaro </t>
  </si>
  <si>
    <t>Manara</t>
  </si>
  <si>
    <t>Bassi</t>
  </si>
  <si>
    <t>La Scala Giuseppe</t>
  </si>
  <si>
    <t xml:space="preserve">Viola </t>
  </si>
  <si>
    <t>Riccardi</t>
  </si>
  <si>
    <t>Puthod</t>
  </si>
  <si>
    <t>Meister Rupert</t>
  </si>
  <si>
    <t>Daccà</t>
  </si>
  <si>
    <t xml:space="preserve">Sanzini </t>
  </si>
  <si>
    <t>Meister Anna</t>
  </si>
  <si>
    <t xml:space="preserve">Fabro </t>
  </si>
  <si>
    <t>Damonte</t>
  </si>
  <si>
    <t>Sgolacchia</t>
  </si>
  <si>
    <t>Rosso Isernia</t>
  </si>
  <si>
    <t>Tagliabue</t>
  </si>
  <si>
    <t>Majer Michele</t>
  </si>
  <si>
    <t>Ugolini</t>
  </si>
  <si>
    <t>Braccini</t>
  </si>
  <si>
    <t>Eckhard</t>
  </si>
  <si>
    <t xml:space="preserve">Landi </t>
  </si>
  <si>
    <t xml:space="preserve">Tosco </t>
  </si>
  <si>
    <t>Baroni Maurizio</t>
  </si>
  <si>
    <t xml:space="preserve">Cusin </t>
  </si>
  <si>
    <t>Dal Poz</t>
  </si>
  <si>
    <t xml:space="preserve">Lorenzi </t>
  </si>
  <si>
    <t>Marini Balestra</t>
  </si>
  <si>
    <t xml:space="preserve">Tirapani </t>
  </si>
  <si>
    <t>De Ruttè</t>
  </si>
  <si>
    <t>SUI</t>
  </si>
  <si>
    <t>Leoni Mireno</t>
  </si>
  <si>
    <t>Zermini</t>
  </si>
  <si>
    <t>Brasa</t>
  </si>
  <si>
    <t>Trambaiolo</t>
  </si>
  <si>
    <t>Sada Marco</t>
  </si>
  <si>
    <t>Barovier</t>
  </si>
  <si>
    <t>Bavestrello</t>
  </si>
  <si>
    <t>Visani</t>
  </si>
  <si>
    <t>Ravetta</t>
  </si>
  <si>
    <t xml:space="preserve">Orsini Baroni </t>
  </si>
  <si>
    <t xml:space="preserve">Armellin </t>
  </si>
  <si>
    <t>De Gaspari</t>
  </si>
  <si>
    <t>Natali</t>
  </si>
  <si>
    <t xml:space="preserve">Ottonello </t>
  </si>
  <si>
    <t>Di Tarsia Edoardo</t>
  </si>
  <si>
    <t>Di Tarsia Francesco</t>
  </si>
  <si>
    <t>Di Fraia</t>
  </si>
  <si>
    <t xml:space="preserve">Manzoni </t>
  </si>
  <si>
    <t xml:space="preserve">Napoli </t>
  </si>
  <si>
    <t>Sacchi</t>
  </si>
  <si>
    <t>Baron</t>
  </si>
  <si>
    <t>Penzo</t>
  </si>
  <si>
    <t xml:space="preserve">Castellaro </t>
  </si>
  <si>
    <t xml:space="preserve">Brazzo </t>
  </si>
  <si>
    <t>Grilli</t>
  </si>
  <si>
    <t>Surendok Patricia</t>
  </si>
  <si>
    <t>NED</t>
  </si>
  <si>
    <t>Benedetti</t>
  </si>
  <si>
    <t>Montella</t>
  </si>
  <si>
    <t>Puccini</t>
  </si>
  <si>
    <t>Gehl Bjoem Hans</t>
  </si>
  <si>
    <t>Randazzo Paola</t>
  </si>
  <si>
    <t>Breitenstein Stephanie</t>
  </si>
  <si>
    <t>Chiaruttini</t>
  </si>
  <si>
    <t>Parfy Erwin</t>
  </si>
  <si>
    <t>SLO</t>
  </si>
  <si>
    <t>Resta</t>
  </si>
  <si>
    <t>Prataviera</t>
  </si>
  <si>
    <t>Giovannini</t>
  </si>
  <si>
    <t>Provini Riccardo</t>
  </si>
  <si>
    <t xml:space="preserve">Bocchino </t>
  </si>
  <si>
    <t>Pierobon</t>
  </si>
  <si>
    <t>Ribnikar</t>
  </si>
  <si>
    <t>Cellini</t>
  </si>
  <si>
    <t xml:space="preserve">D'Ardia </t>
  </si>
  <si>
    <t>Fontanarosa</t>
  </si>
  <si>
    <t>Zagaria</t>
  </si>
  <si>
    <t>Komori</t>
  </si>
  <si>
    <t>JAP</t>
  </si>
  <si>
    <t>Svarc</t>
  </si>
  <si>
    <t xml:space="preserve">Bacigalupo </t>
  </si>
  <si>
    <t>Gianola</t>
  </si>
  <si>
    <t>Patrone Giuseppe</t>
  </si>
  <si>
    <t>De Luca</t>
  </si>
  <si>
    <t>Tognacci</t>
  </si>
  <si>
    <t>Spagnul</t>
  </si>
  <si>
    <t>Ferrario Luigi</t>
  </si>
  <si>
    <t>Cerasa</t>
  </si>
  <si>
    <t>Corsi Marcello</t>
  </si>
  <si>
    <t>Provini Massimo</t>
  </si>
  <si>
    <t>Colapietro</t>
  </si>
  <si>
    <t>Davanzo</t>
  </si>
  <si>
    <t>Marini Alberto</t>
  </si>
  <si>
    <t>Blosi</t>
  </si>
  <si>
    <t xml:space="preserve">Pizzarello Stefano </t>
  </si>
  <si>
    <t xml:space="preserve">Stracquadaneo </t>
  </si>
  <si>
    <t>Cetin Anil</t>
  </si>
  <si>
    <t>TUR</t>
  </si>
  <si>
    <t>Fornasaris</t>
  </si>
  <si>
    <t xml:space="preserve">Pallavidini </t>
  </si>
  <si>
    <t>Bozzoli</t>
  </si>
  <si>
    <t>Bredaschia</t>
  </si>
  <si>
    <t xml:space="preserve">De Marte </t>
  </si>
  <si>
    <t xml:space="preserve">Giolli </t>
  </si>
  <si>
    <t>Arnaud</t>
  </si>
  <si>
    <t>Gomezel Gianni</t>
  </si>
  <si>
    <t>Takai</t>
  </si>
  <si>
    <t>Bonifaccio</t>
  </si>
  <si>
    <t>Bonifacio</t>
  </si>
  <si>
    <t>Calzavara</t>
  </si>
  <si>
    <t>Ciani Bassetti</t>
  </si>
  <si>
    <t>Dissera</t>
  </si>
  <si>
    <t>Bellotti</t>
  </si>
  <si>
    <t>Madia</t>
  </si>
  <si>
    <t xml:space="preserve">Coppola </t>
  </si>
  <si>
    <t>De Felice</t>
  </si>
  <si>
    <t>Brizzi</t>
  </si>
  <si>
    <t>Marconi</t>
  </si>
  <si>
    <t>Moroni</t>
  </si>
  <si>
    <t>Valant</t>
  </si>
  <si>
    <t>De Santis Roberto</t>
  </si>
  <si>
    <t>Fontanari</t>
  </si>
  <si>
    <t>Fuhrhop</t>
  </si>
  <si>
    <t>Viacava Paolino</t>
  </si>
  <si>
    <t>Zaffalon</t>
  </si>
  <si>
    <t>Cadeddu</t>
  </si>
  <si>
    <t>Vanacore</t>
  </si>
  <si>
    <t>Zietek</t>
  </si>
  <si>
    <t>POL</t>
  </si>
  <si>
    <t>Hrvatin Sinisa</t>
  </si>
  <si>
    <t>Albanese</t>
  </si>
  <si>
    <t>Andreis</t>
  </si>
  <si>
    <t>Andretich</t>
  </si>
  <si>
    <t>Arnoldus Nicky</t>
  </si>
  <si>
    <t>CAN</t>
  </si>
  <si>
    <t>Audizio</t>
  </si>
  <si>
    <t xml:space="preserve">Azzarini </t>
  </si>
  <si>
    <t>Baldan</t>
  </si>
  <si>
    <t xml:space="preserve">Ballarin Roberto </t>
  </si>
  <si>
    <t>Ballbè</t>
  </si>
  <si>
    <t>Baù</t>
  </si>
  <si>
    <t>Belloni</t>
  </si>
  <si>
    <t>Benvenuti</t>
  </si>
  <si>
    <t>???</t>
  </si>
  <si>
    <t>Besana</t>
  </si>
  <si>
    <t>Besson Charlotte</t>
  </si>
  <si>
    <t>Biancheri</t>
  </si>
  <si>
    <t>Biasotti</t>
  </si>
  <si>
    <t>Bistagnino</t>
  </si>
  <si>
    <t>Bleeker Pieter</t>
  </si>
  <si>
    <t>Blusse</t>
  </si>
  <si>
    <t>Bonafini Sara</t>
  </si>
  <si>
    <t>Bondi</t>
  </si>
  <si>
    <t>Bottoni</t>
  </si>
  <si>
    <t>Briante Glauco</t>
  </si>
  <si>
    <t>Briante Nicolò</t>
  </si>
  <si>
    <t>Briolini / Di Segni</t>
  </si>
  <si>
    <t>Brissolese</t>
  </si>
  <si>
    <t>Broer</t>
  </si>
  <si>
    <t>Bruni Enzo</t>
  </si>
  <si>
    <t>Brusori</t>
  </si>
  <si>
    <t>Brutti</t>
  </si>
  <si>
    <t xml:space="preserve">Calza </t>
  </si>
  <si>
    <t xml:space="preserve">Cameli </t>
  </si>
  <si>
    <t>Candela</t>
  </si>
  <si>
    <t>Cangemi M</t>
  </si>
  <si>
    <t>Cantone</t>
  </si>
  <si>
    <t xml:space="preserve">Capannoli </t>
  </si>
  <si>
    <t>Carmagnani Alberto</t>
  </si>
  <si>
    <t>Carman Moroslav</t>
  </si>
  <si>
    <t>Carta Emanuele</t>
  </si>
  <si>
    <t>Casanova</t>
  </si>
  <si>
    <t>Cataldi</t>
  </si>
  <si>
    <t>Cestari</t>
  </si>
  <si>
    <t>Cicconetti</t>
  </si>
  <si>
    <t xml:space="preserve">Cingolani </t>
  </si>
  <si>
    <t>Cinque</t>
  </si>
  <si>
    <t>Conelli</t>
  </si>
  <si>
    <t>Conte</t>
  </si>
  <si>
    <t>Contratto</t>
  </si>
  <si>
    <t>Cortese</t>
  </si>
  <si>
    <t xml:space="preserve">Cossellu </t>
  </si>
  <si>
    <t>Cozzani</t>
  </si>
  <si>
    <t>Crayen</t>
  </si>
  <si>
    <t>Croce Gigi</t>
  </si>
  <si>
    <t>Crook</t>
  </si>
  <si>
    <t>D'Amico</t>
  </si>
  <si>
    <t>Dalmasso</t>
  </si>
  <si>
    <t>De Amicis</t>
  </si>
  <si>
    <t>De Groot</t>
  </si>
  <si>
    <t>De Mari</t>
  </si>
  <si>
    <t>De Regis</t>
  </si>
  <si>
    <t>De Santis Luca</t>
  </si>
  <si>
    <t>De Toro</t>
  </si>
  <si>
    <t>Dekleva Vesna</t>
  </si>
  <si>
    <t>Dell'Oro</t>
  </si>
  <si>
    <t>Della Valle</t>
  </si>
  <si>
    <t>Di Chiara Anna</t>
  </si>
  <si>
    <t>Di Raimondo</t>
  </si>
  <si>
    <t>Dubbini Leonardo</t>
  </si>
  <si>
    <t>Duca Giuseppe</t>
  </si>
  <si>
    <t>Dullia</t>
  </si>
  <si>
    <t>Eckels</t>
  </si>
  <si>
    <t xml:space="preserve">Eufemi Gianluca </t>
  </si>
  <si>
    <t>Fabris Monterumici Daniele</t>
  </si>
  <si>
    <t xml:space="preserve">Fabris Monterumici Federico </t>
  </si>
  <si>
    <t>Falcinelli</t>
  </si>
  <si>
    <t>Ferrari</t>
  </si>
  <si>
    <t>Ferrario Aldo</t>
  </si>
  <si>
    <t>Fins Santana</t>
  </si>
  <si>
    <t>POR</t>
  </si>
  <si>
    <t>Fossati Giacomo</t>
  </si>
  <si>
    <t>Frascolla</t>
  </si>
  <si>
    <t>Fravezzi</t>
  </si>
  <si>
    <t>Frigerio</t>
  </si>
  <si>
    <t>Funduklian</t>
  </si>
  <si>
    <t>Furlan</t>
  </si>
  <si>
    <t>Gabi</t>
  </si>
  <si>
    <t>Gagliardi</t>
  </si>
  <si>
    <t>Galanti Maurizio</t>
  </si>
  <si>
    <t>Gallone</t>
  </si>
  <si>
    <t>Garbuggio</t>
  </si>
  <si>
    <t>Gasenzer</t>
  </si>
  <si>
    <t>Gasper</t>
  </si>
  <si>
    <t>Ghio Francesco</t>
  </si>
  <si>
    <t>Ghio Piergiorgio</t>
  </si>
  <si>
    <t>Giacomello Anna</t>
  </si>
  <si>
    <t>Giannobile</t>
  </si>
  <si>
    <t xml:space="preserve">Gilli </t>
  </si>
  <si>
    <t>Giordano Mauro</t>
  </si>
  <si>
    <t>Giordano Romeo</t>
  </si>
  <si>
    <t xml:space="preserve">Giudici </t>
  </si>
  <si>
    <t xml:space="preserve">Giugno </t>
  </si>
  <si>
    <t>Giuliano Matilde</t>
  </si>
  <si>
    <t>Gomezel Dino</t>
  </si>
  <si>
    <t>Gorla</t>
  </si>
  <si>
    <t>Grassi</t>
  </si>
  <si>
    <t>Guastamacchia</t>
  </si>
  <si>
    <t>Guyon</t>
  </si>
  <si>
    <t>Helder</t>
  </si>
  <si>
    <t>Hideo</t>
  </si>
  <si>
    <t>Hjelmblad</t>
  </si>
  <si>
    <t>SVE</t>
  </si>
  <si>
    <t>Inzani</t>
  </si>
  <si>
    <t>Kaneko - Tanaka</t>
  </si>
  <si>
    <t>Kenshi</t>
  </si>
  <si>
    <t>Kistemaker</t>
  </si>
  <si>
    <t>Klinkenberg Anjo</t>
  </si>
  <si>
    <t>Kuhlwilm</t>
  </si>
  <si>
    <t>La Lomia</t>
  </si>
  <si>
    <t xml:space="preserve">Lachotzki </t>
  </si>
  <si>
    <t>Le Rouzo</t>
  </si>
  <si>
    <t>Leporati Filippo</t>
  </si>
  <si>
    <t>Levantini</t>
  </si>
  <si>
    <t>Lo Bue</t>
  </si>
  <si>
    <t>Lo Sardo</t>
  </si>
  <si>
    <t>Longhi</t>
  </si>
  <si>
    <t>Lorenzini</t>
  </si>
  <si>
    <t>Majolino</t>
  </si>
  <si>
    <t>Maltese</t>
  </si>
  <si>
    <t>Maneschi</t>
  </si>
  <si>
    <t>Manzoli</t>
  </si>
  <si>
    <t>Maradan Charlotte</t>
  </si>
  <si>
    <t xml:space="preserve">Maraziti </t>
  </si>
  <si>
    <t>Maresca</t>
  </si>
  <si>
    <t xml:space="preserve">Marietti </t>
  </si>
  <si>
    <t>Maron</t>
  </si>
  <si>
    <t>Masini</t>
  </si>
  <si>
    <t>Mazzaroli</t>
  </si>
  <si>
    <t>Merc</t>
  </si>
  <si>
    <t>Michel</t>
  </si>
  <si>
    <t>Michelini Carine</t>
  </si>
  <si>
    <t xml:space="preserve">Miknic </t>
  </si>
  <si>
    <t>CRO</t>
  </si>
  <si>
    <t>Milanesi Anna</t>
  </si>
  <si>
    <t>Miller</t>
  </si>
  <si>
    <t>IRL</t>
  </si>
  <si>
    <t>Minelli</t>
  </si>
  <si>
    <t>Moneger</t>
  </si>
  <si>
    <t>Nicolai Elvira</t>
  </si>
  <si>
    <t>Novi Alessandro</t>
  </si>
  <si>
    <t>Nowak Joanna</t>
  </si>
  <si>
    <t>AUT</t>
  </si>
  <si>
    <t xml:space="preserve">Oneto </t>
  </si>
  <si>
    <t>Pantella</t>
  </si>
  <si>
    <t>Paon</t>
  </si>
  <si>
    <t>Papa Riccardo</t>
  </si>
  <si>
    <t>Pecenko Bostian</t>
  </si>
  <si>
    <t>Pellicini</t>
  </si>
  <si>
    <t>Perlasca</t>
  </si>
  <si>
    <t>Petri Alessandra</t>
  </si>
  <si>
    <t>Pfeiffer Valerie</t>
  </si>
  <si>
    <t>Pierre</t>
  </si>
  <si>
    <t>Pigni R.</t>
  </si>
  <si>
    <t>Pirola</t>
  </si>
  <si>
    <t xml:space="preserve"> </t>
  </si>
  <si>
    <t>Pisante</t>
  </si>
  <si>
    <t>Pivanti</t>
  </si>
  <si>
    <t xml:space="preserve">Pizzarello Carlo </t>
  </si>
  <si>
    <t>Pizzarello Giorgio</t>
  </si>
  <si>
    <t>Pizzarello Matteo</t>
  </si>
  <si>
    <t>Poljsak Dan</t>
  </si>
  <si>
    <t>Poljsak Davide</t>
  </si>
  <si>
    <t>Poljsak Lara</t>
  </si>
  <si>
    <t>Proia</t>
  </si>
  <si>
    <t>Puglisi</t>
  </si>
  <si>
    <t>Ranza</t>
  </si>
  <si>
    <t>Rastrelli</t>
  </si>
  <si>
    <t>Ratti</t>
  </si>
  <si>
    <t xml:space="preserve">Re </t>
  </si>
  <si>
    <t>Re Simone</t>
  </si>
  <si>
    <t>Regazzoni</t>
  </si>
  <si>
    <t>Reyers</t>
  </si>
  <si>
    <t>Ricci</t>
  </si>
  <si>
    <t>Rifat Edin</t>
  </si>
  <si>
    <t>Rinonapoli</t>
  </si>
  <si>
    <t>Rizzuti</t>
  </si>
  <si>
    <t>Robinson</t>
  </si>
  <si>
    <t>GBR</t>
  </si>
  <si>
    <t>Rodati</t>
  </si>
  <si>
    <t>Rooychers</t>
  </si>
  <si>
    <t>Rossi Riccardo</t>
  </si>
  <si>
    <t>Rovai</t>
  </si>
  <si>
    <t>Saidelli</t>
  </si>
  <si>
    <t>Saumagne</t>
  </si>
  <si>
    <t>Schroeder</t>
  </si>
  <si>
    <t>Scrimieri Sara</t>
  </si>
  <si>
    <t>Sevinc</t>
  </si>
  <si>
    <t>Simeone</t>
  </si>
  <si>
    <t>Sonnino</t>
  </si>
  <si>
    <t>Spanghero Luisa</t>
  </si>
  <si>
    <t>Spatafora</t>
  </si>
  <si>
    <t>Tamburin</t>
  </si>
  <si>
    <t>Tonani</t>
  </si>
  <si>
    <t xml:space="preserve">Toncelli </t>
  </si>
  <si>
    <t>Trifiro</t>
  </si>
  <si>
    <t>Van Hasselt</t>
  </si>
  <si>
    <t>Vanetti</t>
  </si>
  <si>
    <t>Vang-Mathisen</t>
  </si>
  <si>
    <t>Verdelli</t>
  </si>
  <si>
    <t>Viacava Pinuccio</t>
  </si>
  <si>
    <t>Zaja</t>
  </si>
  <si>
    <t>Zerbin</t>
  </si>
  <si>
    <t>Viene attribuito un punto per ogni timoniere battuto +1 di presenza, il campionato nazionale ha coefficiente 1,5 TDC e Zonali (in alternativa)  hanno coefficiente 0,5</t>
  </si>
  <si>
    <t>La parità viene risolta a vantaggio di chi ha il punteggio migliore esclusi TDC e Zonali</t>
  </si>
  <si>
    <t>Flotta Ligure</t>
  </si>
  <si>
    <t>Juniores</t>
  </si>
  <si>
    <t>Flotta Adriatica</t>
  </si>
  <si>
    <t>Master&gt;65</t>
  </si>
  <si>
    <t>Flotta Alto Adriatico</t>
  </si>
  <si>
    <t>Over75</t>
  </si>
  <si>
    <t>Flotta Alto Tirreno</t>
  </si>
  <si>
    <t>Legend &gt;80</t>
  </si>
  <si>
    <t>Flotta Tirreno Centro Meridionale</t>
  </si>
  <si>
    <t>Flotta Sicula</t>
  </si>
  <si>
    <t>Flotta Laghi Prealpini</t>
  </si>
  <si>
    <t>P</t>
  </si>
  <si>
    <t>Maschi</t>
  </si>
  <si>
    <t>Lario</t>
  </si>
  <si>
    <t>Femmine</t>
  </si>
  <si>
    <t>Garda</t>
  </si>
  <si>
    <t>Verbano</t>
  </si>
  <si>
    <t>Esteri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</si>
</sst>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"/>
    <numFmt numFmtId="167" formatCode="0%"/>
    <numFmt numFmtId="168" formatCode="0.000"/>
    <numFmt numFmtId="169" formatCode="_-&quot;€ &quot;* #,##0.00_-;&quot;-€ &quot;* #,##0.00_-;_-&quot;€ &quot;* \-??_-;_-@_-"/>
    <numFmt numFmtId="170" formatCode="#,##0_ ;\-#,##0\ "/>
    <numFmt numFmtId="171" formatCode="0.00%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8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i/>
      <sz val="10"/>
      <name val="Verdana"/>
      <family val="2"/>
    </font>
    <font>
      <b/>
      <sz val="10"/>
      <color indexed="50"/>
      <name val="Verdana"/>
      <family val="2"/>
    </font>
    <font>
      <sz val="10"/>
      <color indexed="53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indexed="25"/>
      <name val="Verdana"/>
      <family val="2"/>
    </font>
    <font>
      <b/>
      <i/>
      <sz val="10"/>
      <name val="Verdana"/>
      <family val="2"/>
    </font>
    <font>
      <i/>
      <sz val="10"/>
      <color indexed="9"/>
      <name val="Verdana"/>
      <family val="2"/>
    </font>
    <font>
      <sz val="10"/>
      <color indexed="61"/>
      <name val="Verdana"/>
      <family val="2"/>
    </font>
    <font>
      <sz val="10"/>
      <color indexed="16"/>
      <name val="Verdana"/>
      <family val="2"/>
    </font>
    <font>
      <i/>
      <sz val="10"/>
      <color indexed="26"/>
      <name val="Verdana"/>
      <family val="2"/>
    </font>
    <font>
      <sz val="10"/>
      <color indexed="9"/>
      <name val="Verdana"/>
      <family val="2"/>
    </font>
    <font>
      <sz val="9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2" borderId="1" applyNumberFormat="0" applyAlignment="0" applyProtection="0"/>
    <xf numFmtId="164" fontId="4" fillId="0" borderId="2" applyNumberFormat="0" applyFill="0" applyAlignment="0" applyProtection="0"/>
    <xf numFmtId="164" fontId="5" fillId="11" borderId="3" applyNumberFormat="0" applyAlignment="0" applyProtection="0"/>
    <xf numFmtId="164" fontId="2" fillId="9" borderId="0" applyNumberFormat="0" applyBorder="0" applyAlignment="0" applyProtection="0"/>
    <xf numFmtId="164" fontId="2" fillId="12" borderId="0" applyNumberFormat="0" applyBorder="0" applyAlignment="0" applyProtection="0"/>
    <xf numFmtId="164" fontId="2" fillId="7" borderId="0" applyNumberFormat="0" applyBorder="0" applyAlignment="0" applyProtection="0"/>
    <xf numFmtId="164" fontId="2" fillId="1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6" fillId="3" borderId="1" applyNumberFormat="0" applyAlignment="0" applyProtection="0"/>
    <xf numFmtId="164" fontId="7" fillId="14" borderId="0" applyNumberFormat="0" applyBorder="0" applyAlignment="0" applyProtection="0"/>
    <xf numFmtId="164" fontId="0" fillId="4" borderId="4" applyNumberFormat="0" applyAlignment="0" applyProtection="0"/>
    <xf numFmtId="164" fontId="8" fillId="2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5" borderId="0" applyNumberFormat="0" applyBorder="0" applyAlignment="0" applyProtection="0"/>
    <xf numFmtId="164" fontId="17" fillId="1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63">
    <xf numFmtId="164" fontId="0" fillId="0" borderId="0" xfId="0" applyAlignment="1">
      <alignment/>
    </xf>
    <xf numFmtId="164" fontId="18" fillId="0" borderId="0" xfId="61" applyFont="1" applyAlignment="1">
      <alignment horizontal="center"/>
      <protection/>
    </xf>
    <xf numFmtId="164" fontId="18" fillId="0" borderId="0" xfId="61" applyFont="1">
      <alignment/>
      <protection/>
    </xf>
    <xf numFmtId="164" fontId="18" fillId="0" borderId="0" xfId="61" applyFont="1" applyFill="1" applyAlignment="1">
      <alignment horizontal="center"/>
      <protection/>
    </xf>
    <xf numFmtId="165" fontId="18" fillId="0" borderId="0" xfId="61" applyNumberFormat="1" applyFont="1">
      <alignment/>
      <protection/>
    </xf>
    <xf numFmtId="166" fontId="18" fillId="0" borderId="0" xfId="61" applyNumberFormat="1" applyFont="1">
      <alignment/>
      <protection/>
    </xf>
    <xf numFmtId="166" fontId="18" fillId="0" borderId="0" xfId="61" applyNumberFormat="1" applyFont="1" applyBorder="1">
      <alignment/>
      <protection/>
    </xf>
    <xf numFmtId="165" fontId="18" fillId="0" borderId="0" xfId="61" applyNumberFormat="1" applyFont="1" applyBorder="1">
      <alignment/>
      <protection/>
    </xf>
    <xf numFmtId="164" fontId="18" fillId="0" borderId="0" xfId="61" applyFont="1" applyBorder="1">
      <alignment/>
      <protection/>
    </xf>
    <xf numFmtId="164" fontId="18" fillId="0" borderId="0" xfId="0" applyFont="1" applyAlignment="1">
      <alignment/>
    </xf>
    <xf numFmtId="166" fontId="19" fillId="5" borderId="10" xfId="61" applyNumberFormat="1" applyFont="1" applyFill="1" applyBorder="1" applyAlignment="1">
      <alignment horizontal="center" vertical="top" wrapText="1"/>
      <protection/>
    </xf>
    <xf numFmtId="166" fontId="20" fillId="5" borderId="0" xfId="61" applyNumberFormat="1" applyFont="1" applyFill="1" applyBorder="1" applyAlignment="1">
      <alignment horizontal="center" vertical="top" wrapText="1"/>
      <protection/>
    </xf>
    <xf numFmtId="166" fontId="20" fillId="5" borderId="11" xfId="61" applyNumberFormat="1" applyFont="1" applyFill="1" applyBorder="1" applyAlignment="1">
      <alignment horizontal="center" vertical="top" wrapText="1"/>
      <protection/>
    </xf>
    <xf numFmtId="165" fontId="20" fillId="5" borderId="11" xfId="61" applyNumberFormat="1" applyFont="1" applyFill="1" applyBorder="1" applyAlignment="1">
      <alignment horizontal="center" vertical="top" wrapText="1"/>
      <protection/>
    </xf>
    <xf numFmtId="164" fontId="18" fillId="0" borderId="11" xfId="61" applyFont="1" applyBorder="1">
      <alignment/>
      <protection/>
    </xf>
    <xf numFmtId="164" fontId="18" fillId="5" borderId="11" xfId="61" applyFont="1" applyFill="1" applyBorder="1">
      <alignment/>
      <protection/>
    </xf>
    <xf numFmtId="164" fontId="18" fillId="5" borderId="12" xfId="61" applyFont="1" applyFill="1" applyBorder="1">
      <alignment/>
      <protection/>
    </xf>
    <xf numFmtId="166" fontId="20" fillId="5" borderId="13" xfId="61" applyNumberFormat="1" applyFont="1" applyFill="1" applyBorder="1" applyAlignment="1">
      <alignment horizontal="center" vertical="top" wrapText="1"/>
      <protection/>
    </xf>
    <xf numFmtId="166" fontId="21" fillId="5" borderId="0" xfId="61" applyNumberFormat="1" applyFont="1" applyFill="1" applyBorder="1" applyAlignment="1">
      <alignment horizontal="center" vertical="top" wrapText="1"/>
      <protection/>
    </xf>
    <xf numFmtId="165" fontId="21" fillId="5" borderId="0" xfId="61" applyNumberFormat="1" applyFont="1" applyFill="1" applyBorder="1" applyAlignment="1">
      <alignment horizontal="center" vertical="top" wrapText="1"/>
      <protection/>
    </xf>
    <xf numFmtId="164" fontId="18" fillId="5" borderId="0" xfId="61" applyFont="1" applyFill="1">
      <alignment/>
      <protection/>
    </xf>
    <xf numFmtId="164" fontId="18" fillId="5" borderId="14" xfId="61" applyFont="1" applyFill="1" applyBorder="1">
      <alignment/>
      <protection/>
    </xf>
    <xf numFmtId="166" fontId="22" fillId="5" borderId="15" xfId="61" applyNumberFormat="1" applyFont="1" applyFill="1" applyBorder="1" applyAlignment="1">
      <alignment horizontal="center" vertical="top"/>
      <protection/>
    </xf>
    <xf numFmtId="166" fontId="23" fillId="5" borderId="16" xfId="61" applyNumberFormat="1" applyFont="1" applyFill="1" applyBorder="1" applyAlignment="1">
      <alignment horizontal="center" vertical="top"/>
      <protection/>
    </xf>
    <xf numFmtId="165" fontId="23" fillId="5" borderId="16" xfId="61" applyNumberFormat="1" applyFont="1" applyFill="1" applyBorder="1" applyAlignment="1">
      <alignment horizontal="center" vertical="top"/>
      <protection/>
    </xf>
    <xf numFmtId="164" fontId="18" fillId="0" borderId="16" xfId="61" applyFont="1" applyBorder="1">
      <alignment/>
      <protection/>
    </xf>
    <xf numFmtId="164" fontId="18" fillId="5" borderId="16" xfId="61" applyFont="1" applyFill="1" applyBorder="1">
      <alignment/>
      <protection/>
    </xf>
    <xf numFmtId="164" fontId="18" fillId="5" borderId="17" xfId="61" applyFont="1" applyFill="1" applyBorder="1">
      <alignment/>
      <protection/>
    </xf>
    <xf numFmtId="164" fontId="21" fillId="0" borderId="18" xfId="61" applyFont="1" applyBorder="1" applyAlignment="1">
      <alignment horizontal="center" vertical="center" wrapText="1"/>
      <protection/>
    </xf>
    <xf numFmtId="164" fontId="22" fillId="0" borderId="19" xfId="61" applyFont="1" applyBorder="1" applyAlignment="1">
      <alignment horizontal="center" vertical="center" wrapText="1"/>
      <protection/>
    </xf>
    <xf numFmtId="164" fontId="22" fillId="0" borderId="19" xfId="61" applyFont="1" applyFill="1" applyBorder="1" applyAlignment="1">
      <alignment horizontal="center" vertical="center" wrapText="1"/>
      <protection/>
    </xf>
    <xf numFmtId="164" fontId="22" fillId="0" borderId="18" xfId="61" applyFont="1" applyBorder="1" applyAlignment="1">
      <alignment horizontal="center" vertical="center" wrapText="1"/>
      <protection/>
    </xf>
    <xf numFmtId="164" fontId="21" fillId="0" borderId="19" xfId="61" applyFont="1" applyBorder="1" applyAlignment="1">
      <alignment horizontal="center" vertical="center" wrapText="1"/>
      <protection/>
    </xf>
    <xf numFmtId="166" fontId="22" fillId="0" borderId="19" xfId="61" applyNumberFormat="1" applyFont="1" applyBorder="1" applyAlignment="1">
      <alignment horizontal="center" vertical="center" wrapText="1"/>
      <protection/>
    </xf>
    <xf numFmtId="165" fontId="22" fillId="0" borderId="19" xfId="61" applyNumberFormat="1" applyFont="1" applyBorder="1" applyAlignment="1">
      <alignment horizontal="center" vertical="center" wrapText="1"/>
      <protection/>
    </xf>
    <xf numFmtId="165" fontId="22" fillId="0" borderId="20" xfId="61" applyNumberFormat="1" applyFont="1" applyBorder="1" applyAlignment="1">
      <alignment horizontal="center" vertical="center" wrapText="1"/>
      <protection/>
    </xf>
    <xf numFmtId="166" fontId="22" fillId="0" borderId="20" xfId="61" applyNumberFormat="1" applyFont="1" applyBorder="1" applyAlignment="1">
      <alignment horizontal="center" vertical="center" wrapText="1"/>
      <protection/>
    </xf>
    <xf numFmtId="166" fontId="22" fillId="0" borderId="18" xfId="61" applyNumberFormat="1" applyFont="1" applyBorder="1" applyAlignment="1">
      <alignment horizontal="center" vertical="center" wrapText="1"/>
      <protection/>
    </xf>
    <xf numFmtId="166" fontId="22" fillId="0" borderId="21" xfId="61" applyNumberFormat="1" applyFont="1" applyBorder="1" applyAlignment="1">
      <alignment horizontal="center" vertical="center" wrapText="1"/>
      <protection/>
    </xf>
    <xf numFmtId="166" fontId="21" fillId="0" borderId="0" xfId="61" applyNumberFormat="1" applyFont="1" applyBorder="1" applyAlignment="1">
      <alignment horizontal="center" vertical="center" wrapText="1"/>
      <protection/>
    </xf>
    <xf numFmtId="165" fontId="21" fillId="0" borderId="0" xfId="61" applyNumberFormat="1" applyFont="1" applyBorder="1" applyAlignment="1">
      <alignment horizontal="center" vertical="center" wrapText="1"/>
      <protection/>
    </xf>
    <xf numFmtId="164" fontId="22" fillId="0" borderId="22" xfId="61" applyFont="1" applyBorder="1" applyAlignment="1">
      <alignment horizontal="center" vertical="center" wrapText="1"/>
      <protection/>
    </xf>
    <xf numFmtId="164" fontId="22" fillId="0" borderId="22" xfId="61" applyFont="1" applyFill="1" applyBorder="1" applyAlignment="1">
      <alignment horizontal="center" vertical="center" wrapText="1"/>
      <protection/>
    </xf>
    <xf numFmtId="164" fontId="21" fillId="0" borderId="22" xfId="61" applyFont="1" applyFill="1" applyBorder="1" applyAlignment="1">
      <alignment horizontal="center" vertical="center" wrapText="1"/>
      <protection/>
    </xf>
    <xf numFmtId="164" fontId="18" fillId="0" borderId="0" xfId="61" applyFont="1" applyAlignment="1">
      <alignment horizontal="center" vertical="center"/>
      <protection/>
    </xf>
    <xf numFmtId="164" fontId="24" fillId="0" borderId="0" xfId="61" applyFont="1" applyAlignment="1">
      <alignment horizontal="right" vertical="center"/>
      <protection/>
    </xf>
    <xf numFmtId="164" fontId="25" fillId="0" borderId="0" xfId="61" applyFont="1" applyBorder="1" applyAlignment="1">
      <alignment horizontal="right" vertical="center" wrapText="1"/>
      <protection/>
    </xf>
    <xf numFmtId="164" fontId="25" fillId="0" borderId="0" xfId="61" applyFont="1" applyFill="1" applyBorder="1" applyAlignment="1">
      <alignment horizontal="right" vertical="center" wrapText="1"/>
      <protection/>
    </xf>
    <xf numFmtId="165" fontId="24" fillId="0" borderId="0" xfId="61" applyNumberFormat="1" applyFont="1" applyAlignment="1">
      <alignment horizontal="right" vertical="center"/>
      <protection/>
    </xf>
    <xf numFmtId="164" fontId="26" fillId="0" borderId="23" xfId="61" applyFont="1" applyBorder="1" applyAlignment="1">
      <alignment horizontal="right" vertical="center" wrapText="1"/>
      <protection/>
    </xf>
    <xf numFmtId="165" fontId="24" fillId="0" borderId="23" xfId="61" applyNumberFormat="1" applyFont="1" applyBorder="1" applyAlignment="1">
      <alignment horizontal="right" vertical="center" wrapText="1"/>
      <protection/>
    </xf>
    <xf numFmtId="164" fontId="24" fillId="0" borderId="23" xfId="61" applyFont="1" applyBorder="1" applyAlignment="1">
      <alignment horizontal="right" vertical="center" wrapText="1"/>
      <protection/>
    </xf>
    <xf numFmtId="165" fontId="24" fillId="0" borderId="0" xfId="61" applyNumberFormat="1" applyFont="1" applyBorder="1" applyAlignment="1">
      <alignment horizontal="right" vertical="center" wrapText="1"/>
      <protection/>
    </xf>
    <xf numFmtId="164" fontId="27" fillId="0" borderId="0" xfId="61" applyFont="1" applyAlignment="1">
      <alignment horizontal="right" vertical="center"/>
      <protection/>
    </xf>
    <xf numFmtId="164" fontId="24" fillId="0" borderId="0" xfId="61" applyFont="1" applyBorder="1" applyAlignment="1">
      <alignment horizontal="right" vertical="center"/>
      <protection/>
    </xf>
    <xf numFmtId="165" fontId="24" fillId="0" borderId="0" xfId="61" applyNumberFormat="1" applyFont="1" applyBorder="1" applyAlignment="1">
      <alignment horizontal="right" vertical="center"/>
      <protection/>
    </xf>
    <xf numFmtId="164" fontId="27" fillId="0" borderId="0" xfId="61" applyFont="1" applyBorder="1" applyAlignment="1">
      <alignment horizontal="right" vertical="center" wrapText="1"/>
      <protection/>
    </xf>
    <xf numFmtId="164" fontId="24" fillId="0" borderId="0" xfId="61" applyFont="1" applyBorder="1" applyAlignment="1">
      <alignment horizontal="right" vertical="center" wrapText="1"/>
      <protection/>
    </xf>
    <xf numFmtId="164" fontId="24" fillId="0" borderId="0" xfId="61" applyFont="1" applyFill="1" applyBorder="1" applyAlignment="1">
      <alignment horizontal="right" vertical="center" wrapText="1"/>
      <protection/>
    </xf>
    <xf numFmtId="166" fontId="24" fillId="0" borderId="0" xfId="61" applyNumberFormat="1" applyFont="1" applyAlignment="1">
      <alignment horizontal="right" vertical="center"/>
      <protection/>
    </xf>
    <xf numFmtId="164" fontId="26" fillId="0" borderId="0" xfId="61" applyFont="1" applyFill="1" applyBorder="1" applyAlignment="1">
      <alignment horizontal="right" vertical="center" wrapText="1"/>
      <protection/>
    </xf>
    <xf numFmtId="164" fontId="28" fillId="0" borderId="0" xfId="61" applyFont="1" applyAlignment="1">
      <alignment horizontal="center" vertical="center"/>
      <protection/>
    </xf>
    <xf numFmtId="164" fontId="27" fillId="0" borderId="0" xfId="61" applyFont="1" applyAlignment="1">
      <alignment horizontal="center" vertical="center"/>
      <protection/>
    </xf>
    <xf numFmtId="164" fontId="27" fillId="0" borderId="0" xfId="61" applyFont="1" applyFill="1" applyAlignment="1">
      <alignment horizontal="center" vertical="center"/>
      <protection/>
    </xf>
    <xf numFmtId="167" fontId="25" fillId="0" borderId="0" xfId="61" applyNumberFormat="1" applyFont="1" applyBorder="1" applyAlignment="1">
      <alignment horizontal="center" vertical="center" wrapText="1"/>
      <protection/>
    </xf>
    <xf numFmtId="166" fontId="26" fillId="0" borderId="0" xfId="61" applyNumberFormat="1" applyFont="1" applyBorder="1" applyAlignment="1">
      <alignment horizontal="right" vertical="center" wrapText="1"/>
      <protection/>
    </xf>
    <xf numFmtId="166" fontId="24" fillId="0" borderId="0" xfId="61" applyNumberFormat="1" applyFont="1" applyBorder="1" applyAlignment="1">
      <alignment horizontal="right" vertical="center" wrapText="1"/>
      <protection/>
    </xf>
    <xf numFmtId="166" fontId="27" fillId="0" borderId="0" xfId="61" applyNumberFormat="1" applyFont="1" applyBorder="1" applyAlignment="1">
      <alignment horizontal="center" vertical="center" wrapText="1"/>
      <protection/>
    </xf>
    <xf numFmtId="164" fontId="27" fillId="0" borderId="0" xfId="61" applyFont="1" applyBorder="1" applyAlignment="1">
      <alignment horizontal="center" vertical="center"/>
      <protection/>
    </xf>
    <xf numFmtId="165" fontId="27" fillId="0" borderId="0" xfId="61" applyNumberFormat="1" applyFont="1" applyBorder="1" applyAlignment="1">
      <alignment horizontal="center" vertical="center"/>
      <protection/>
    </xf>
    <xf numFmtId="164" fontId="25" fillId="0" borderId="0" xfId="61" applyFont="1" applyBorder="1" applyAlignment="1">
      <alignment horizontal="center" vertical="center" wrapText="1"/>
      <protection/>
    </xf>
    <xf numFmtId="164" fontId="24" fillId="0" borderId="0" xfId="61" applyFont="1" applyBorder="1" applyAlignment="1">
      <alignment horizontal="center" vertical="center" wrapText="1"/>
      <protection/>
    </xf>
    <xf numFmtId="164" fontId="24" fillId="0" borderId="0" xfId="61" applyFont="1" applyFill="1" applyBorder="1" applyAlignment="1">
      <alignment horizontal="center" vertical="center" wrapText="1"/>
      <protection/>
    </xf>
    <xf numFmtId="168" fontId="18" fillId="0" borderId="0" xfId="61" applyNumberFormat="1" applyFont="1" applyAlignment="1">
      <alignment vertical="center"/>
      <protection/>
    </xf>
    <xf numFmtId="164" fontId="26" fillId="0" borderId="0" xfId="61" applyFont="1" applyFill="1" applyBorder="1" applyAlignment="1">
      <alignment horizontal="center" vertical="center" wrapText="1"/>
      <protection/>
    </xf>
    <xf numFmtId="164" fontId="21" fillId="0" borderId="22" xfId="61" applyFont="1" applyBorder="1" applyAlignment="1">
      <alignment horizontal="center" vertical="center" wrapText="1"/>
      <protection/>
    </xf>
    <xf numFmtId="164" fontId="22" fillId="0" borderId="22" xfId="61" applyFont="1" applyFill="1" applyBorder="1" applyAlignment="1">
      <alignment vertical="center" wrapText="1"/>
      <protection/>
    </xf>
    <xf numFmtId="164" fontId="29" fillId="0" borderId="22" xfId="61" applyFont="1" applyBorder="1" applyAlignment="1">
      <alignment horizontal="center" vertical="center" wrapText="1"/>
      <protection/>
    </xf>
    <xf numFmtId="164" fontId="29" fillId="0" borderId="24" xfId="61" applyFont="1" applyBorder="1" applyAlignment="1">
      <alignment horizontal="center" vertical="center" wrapText="1"/>
      <protection/>
    </xf>
    <xf numFmtId="164" fontId="18" fillId="0" borderId="22" xfId="61" applyFont="1" applyBorder="1" applyAlignment="1">
      <alignment vertical="center"/>
      <protection/>
    </xf>
    <xf numFmtId="165" fontId="18" fillId="0" borderId="22" xfId="61" applyNumberFormat="1" applyFont="1" applyBorder="1" applyAlignment="1">
      <alignment vertical="center" wrapText="1"/>
      <protection/>
    </xf>
    <xf numFmtId="164" fontId="18" fillId="0" borderId="24" xfId="61" applyFont="1" applyBorder="1" applyAlignment="1">
      <alignment vertical="center" wrapText="1"/>
      <protection/>
    </xf>
    <xf numFmtId="165" fontId="18" fillId="0" borderId="25" xfId="61" applyNumberFormat="1" applyFont="1" applyBorder="1" applyAlignment="1">
      <alignment vertical="center" wrapText="1"/>
      <protection/>
    </xf>
    <xf numFmtId="166" fontId="18" fillId="0" borderId="25" xfId="61" applyNumberFormat="1" applyFont="1" applyBorder="1" applyAlignment="1">
      <alignment vertical="center" wrapText="1"/>
      <protection/>
    </xf>
    <xf numFmtId="166" fontId="18" fillId="0" borderId="22" xfId="61" applyNumberFormat="1" applyFont="1" applyBorder="1" applyAlignment="1">
      <alignment vertical="center" wrapText="1"/>
      <protection/>
    </xf>
    <xf numFmtId="166" fontId="22" fillId="0" borderId="24" xfId="61" applyNumberFormat="1" applyFont="1" applyBorder="1" applyAlignment="1">
      <alignment vertical="center" wrapText="1"/>
      <protection/>
    </xf>
    <xf numFmtId="166" fontId="22" fillId="0" borderId="22" xfId="61" applyNumberFormat="1" applyFont="1" applyBorder="1" applyAlignment="1">
      <alignment vertical="center" wrapText="1"/>
      <protection/>
    </xf>
    <xf numFmtId="165" fontId="30" fillId="0" borderId="26" xfId="61" applyNumberFormat="1" applyFont="1" applyBorder="1" applyAlignment="1">
      <alignment vertical="center" wrapText="1"/>
      <protection/>
    </xf>
    <xf numFmtId="164" fontId="18" fillId="0" borderId="22" xfId="61" applyFont="1" applyBorder="1" applyAlignment="1">
      <alignment vertical="center" wrapText="1"/>
      <protection/>
    </xf>
    <xf numFmtId="164" fontId="18" fillId="0" borderId="27" xfId="61" applyFont="1" applyBorder="1">
      <alignment/>
      <protection/>
    </xf>
    <xf numFmtId="166" fontId="18" fillId="0" borderId="22" xfId="61" applyNumberFormat="1" applyFont="1" applyBorder="1" applyAlignment="1">
      <alignment vertical="center"/>
      <protection/>
    </xf>
    <xf numFmtId="164" fontId="18" fillId="0" borderId="24" xfId="61" applyFont="1" applyBorder="1" applyAlignment="1">
      <alignment vertical="center"/>
      <protection/>
    </xf>
    <xf numFmtId="164" fontId="31" fillId="0" borderId="22" xfId="61" applyFont="1" applyBorder="1" applyAlignment="1">
      <alignment vertical="center"/>
      <protection/>
    </xf>
    <xf numFmtId="165" fontId="18" fillId="0" borderId="24" xfId="61" applyNumberFormat="1" applyFont="1" applyBorder="1" applyAlignment="1">
      <alignment vertical="center" wrapText="1"/>
      <protection/>
    </xf>
    <xf numFmtId="166" fontId="18" fillId="0" borderId="24" xfId="61" applyNumberFormat="1" applyFont="1" applyFill="1" applyBorder="1" applyAlignment="1">
      <alignment vertical="center"/>
      <protection/>
    </xf>
    <xf numFmtId="164" fontId="18" fillId="0" borderId="0" xfId="61" applyFont="1" applyAlignment="1">
      <alignment vertical="center"/>
      <protection/>
    </xf>
    <xf numFmtId="164" fontId="18" fillId="0" borderId="0" xfId="61" applyFont="1" applyFill="1" applyAlignment="1">
      <alignment vertical="center"/>
      <protection/>
    </xf>
    <xf numFmtId="164" fontId="22" fillId="0" borderId="22" xfId="61" applyFont="1" applyBorder="1" applyAlignment="1">
      <alignment vertical="center" wrapText="1"/>
      <protection/>
    </xf>
    <xf numFmtId="164" fontId="18" fillId="0" borderId="27" xfId="61" applyFont="1" applyBorder="1" applyAlignment="1">
      <alignment vertical="center" wrapText="1"/>
      <protection/>
    </xf>
    <xf numFmtId="164" fontId="32" fillId="0" borderId="22" xfId="61" applyFont="1" applyBorder="1" applyAlignment="1">
      <alignment vertical="center" wrapText="1"/>
      <protection/>
    </xf>
    <xf numFmtId="166" fontId="18" fillId="0" borderId="24" xfId="61" applyNumberFormat="1" applyFont="1" applyBorder="1" applyAlignment="1">
      <alignment vertical="center" wrapText="1"/>
      <protection/>
    </xf>
    <xf numFmtId="164" fontId="33" fillId="0" borderId="22" xfId="61" applyFont="1" applyBorder="1" applyAlignment="1">
      <alignment vertical="center"/>
      <protection/>
    </xf>
    <xf numFmtId="165" fontId="18" fillId="0" borderId="28" xfId="61" applyNumberFormat="1" applyFont="1" applyBorder="1" applyAlignment="1">
      <alignment vertical="center" wrapText="1"/>
      <protection/>
    </xf>
    <xf numFmtId="164" fontId="18" fillId="0" borderId="0" xfId="61" applyFont="1" applyFill="1">
      <alignment/>
      <protection/>
    </xf>
    <xf numFmtId="164" fontId="29" fillId="0" borderId="22" xfId="61" applyFont="1" applyFill="1" applyBorder="1" applyAlignment="1">
      <alignment horizontal="center" vertical="center" wrapText="1"/>
      <protection/>
    </xf>
    <xf numFmtId="164" fontId="18" fillId="0" borderId="22" xfId="61" applyFont="1" applyFill="1" applyBorder="1" applyAlignment="1">
      <alignment vertical="center"/>
      <protection/>
    </xf>
    <xf numFmtId="164" fontId="18" fillId="0" borderId="22" xfId="61" applyFont="1" applyFill="1" applyBorder="1" applyAlignment="1">
      <alignment vertical="center" wrapText="1"/>
      <protection/>
    </xf>
    <xf numFmtId="166" fontId="18" fillId="0" borderId="28" xfId="61" applyNumberFormat="1" applyFont="1" applyBorder="1" applyAlignment="1">
      <alignment vertical="center" wrapText="1"/>
      <protection/>
    </xf>
    <xf numFmtId="164" fontId="18" fillId="0" borderId="22" xfId="61" applyFont="1" applyBorder="1" applyAlignment="1">
      <alignment horizontal="center" vertical="center" wrapText="1"/>
      <protection/>
    </xf>
    <xf numFmtId="164" fontId="18" fillId="0" borderId="22" xfId="61" applyFont="1" applyBorder="1">
      <alignment/>
      <protection/>
    </xf>
    <xf numFmtId="164" fontId="34" fillId="0" borderId="22" xfId="61" applyFont="1" applyBorder="1" applyAlignment="1">
      <alignment vertical="center" wrapText="1"/>
      <protection/>
    </xf>
    <xf numFmtId="164" fontId="22" fillId="5" borderId="22" xfId="61" applyFont="1" applyFill="1" applyBorder="1" applyAlignment="1">
      <alignment vertical="center" wrapText="1"/>
      <protection/>
    </xf>
    <xf numFmtId="164" fontId="35" fillId="0" borderId="22" xfId="61" applyFont="1" applyBorder="1" applyAlignment="1">
      <alignment horizontal="center" vertical="center" wrapText="1"/>
      <protection/>
    </xf>
    <xf numFmtId="164" fontId="22" fillId="3" borderId="22" xfId="61" applyFont="1" applyFill="1" applyBorder="1" applyAlignment="1">
      <alignment vertical="center" wrapText="1"/>
      <protection/>
    </xf>
    <xf numFmtId="164" fontId="36" fillId="0" borderId="22" xfId="61" applyFont="1" applyBorder="1" applyAlignment="1">
      <alignment horizontal="center" vertical="center" wrapText="1"/>
      <protection/>
    </xf>
    <xf numFmtId="164" fontId="37" fillId="0" borderId="24" xfId="61" applyFont="1" applyBorder="1" applyAlignment="1">
      <alignment vertical="center"/>
      <protection/>
    </xf>
    <xf numFmtId="164" fontId="36" fillId="0" borderId="22" xfId="61" applyFont="1" applyBorder="1" applyAlignment="1">
      <alignment horizontal="center" vertical="center" wrapText="1"/>
      <protection/>
    </xf>
    <xf numFmtId="164" fontId="31" fillId="0" borderId="22" xfId="61" applyFont="1" applyBorder="1" applyAlignment="1">
      <alignment vertical="center" wrapText="1"/>
      <protection/>
    </xf>
    <xf numFmtId="164" fontId="18" fillId="0" borderId="27" xfId="61" applyFont="1" applyFill="1" applyBorder="1" applyAlignment="1">
      <alignment vertical="center" wrapText="1"/>
      <protection/>
    </xf>
    <xf numFmtId="164" fontId="18" fillId="0" borderId="22" xfId="61" applyFont="1" applyFill="1" applyBorder="1">
      <alignment/>
      <protection/>
    </xf>
    <xf numFmtId="170" fontId="0" fillId="0" borderId="22" xfId="17" applyNumberFormat="1" applyFont="1" applyFill="1" applyBorder="1" applyAlignment="1" applyProtection="1">
      <alignment vertical="center"/>
      <protection/>
    </xf>
    <xf numFmtId="164" fontId="38" fillId="0" borderId="22" xfId="61" applyFont="1" applyBorder="1" applyAlignment="1">
      <alignment vertical="center"/>
      <protection/>
    </xf>
    <xf numFmtId="164" fontId="32" fillId="0" borderId="0" xfId="61" applyFont="1" applyAlignment="1">
      <alignment vertical="center"/>
      <protection/>
    </xf>
    <xf numFmtId="164" fontId="18" fillId="0" borderId="24" xfId="61" applyFont="1" applyFill="1" applyBorder="1" applyAlignment="1">
      <alignment vertical="center"/>
      <protection/>
    </xf>
    <xf numFmtId="164" fontId="22" fillId="0" borderId="22" xfId="61" applyFont="1" applyBorder="1" applyAlignment="1">
      <alignment horizontal="center" vertical="center" wrapText="1"/>
      <protection/>
    </xf>
    <xf numFmtId="164" fontId="39" fillId="0" borderId="22" xfId="61" applyFont="1" applyBorder="1" applyAlignment="1">
      <alignment horizontal="center" vertical="center" wrapText="1"/>
      <protection/>
    </xf>
    <xf numFmtId="164" fontId="0" fillId="0" borderId="0" xfId="0" applyFont="1" applyAlignment="1">
      <alignment/>
    </xf>
    <xf numFmtId="164" fontId="18" fillId="0" borderId="24" xfId="61" applyFont="1" applyBorder="1">
      <alignment/>
      <protection/>
    </xf>
    <xf numFmtId="164" fontId="18" fillId="0" borderId="0" xfId="61" applyFont="1" applyAlignment="1">
      <alignment vertical="center" wrapText="1"/>
      <protection/>
    </xf>
    <xf numFmtId="164" fontId="40" fillId="0" borderId="22" xfId="61" applyFont="1" applyBorder="1" applyAlignment="1">
      <alignment horizontal="center" vertical="center" wrapText="1"/>
      <protection/>
    </xf>
    <xf numFmtId="165" fontId="18" fillId="0" borderId="22" xfId="61" applyNumberFormat="1" applyFont="1" applyBorder="1" applyAlignment="1">
      <alignment vertical="center"/>
      <protection/>
    </xf>
    <xf numFmtId="165" fontId="30" fillId="0" borderId="27" xfId="61" applyNumberFormat="1" applyFont="1" applyBorder="1" applyAlignment="1">
      <alignment vertical="center" wrapText="1"/>
      <protection/>
    </xf>
    <xf numFmtId="164" fontId="38" fillId="0" borderId="22" xfId="61" applyFont="1" applyBorder="1" applyAlignment="1">
      <alignment vertical="center" wrapText="1"/>
      <protection/>
    </xf>
    <xf numFmtId="164" fontId="29" fillId="0" borderId="22" xfId="61" applyFont="1" applyBorder="1" applyAlignment="1">
      <alignment horizontal="center" vertical="center" wrapText="1"/>
      <protection/>
    </xf>
    <xf numFmtId="164" fontId="22" fillId="16" borderId="22" xfId="61" applyFont="1" applyFill="1" applyBorder="1" applyAlignment="1">
      <alignment vertical="center" wrapText="1"/>
      <protection/>
    </xf>
    <xf numFmtId="166" fontId="22" fillId="0" borderId="22" xfId="61" applyNumberFormat="1" applyFont="1" applyFill="1" applyBorder="1" applyAlignment="1">
      <alignment vertical="center" wrapText="1"/>
      <protection/>
    </xf>
    <xf numFmtId="164" fontId="22" fillId="14" borderId="22" xfId="61" applyFont="1" applyFill="1" applyBorder="1" applyAlignment="1">
      <alignment vertical="center" wrapText="1"/>
      <protection/>
    </xf>
    <xf numFmtId="164" fontId="18" fillId="0" borderId="29" xfId="61" applyFont="1" applyBorder="1" applyAlignment="1">
      <alignment vertical="center" wrapText="1"/>
      <protection/>
    </xf>
    <xf numFmtId="165" fontId="18" fillId="0" borderId="30" xfId="61" applyNumberFormat="1" applyFont="1" applyBorder="1" applyAlignment="1">
      <alignment vertical="center" wrapText="1"/>
      <protection/>
    </xf>
    <xf numFmtId="164" fontId="18" fillId="0" borderId="27" xfId="61" applyFont="1" applyBorder="1" applyAlignment="1">
      <alignment vertical="center"/>
      <protection/>
    </xf>
    <xf numFmtId="164" fontId="18" fillId="0" borderId="27" xfId="61" applyFont="1" applyFill="1" applyBorder="1">
      <alignment/>
      <protection/>
    </xf>
    <xf numFmtId="166" fontId="18" fillId="0" borderId="22" xfId="61" applyNumberFormat="1" applyFont="1" applyFill="1" applyBorder="1" applyAlignment="1">
      <alignment vertical="center"/>
      <protection/>
    </xf>
    <xf numFmtId="165" fontId="18" fillId="0" borderId="31" xfId="61" applyNumberFormat="1" applyFont="1" applyBorder="1" applyAlignment="1">
      <alignment vertical="center" wrapText="1"/>
      <protection/>
    </xf>
    <xf numFmtId="166" fontId="18" fillId="0" borderId="31" xfId="61" applyNumberFormat="1" applyFont="1" applyBorder="1" applyAlignment="1">
      <alignment vertical="center" wrapText="1"/>
      <protection/>
    </xf>
    <xf numFmtId="165" fontId="18" fillId="0" borderId="0" xfId="61" applyNumberFormat="1" applyFont="1" applyAlignment="1">
      <alignment vertical="center" wrapText="1"/>
      <protection/>
    </xf>
    <xf numFmtId="164" fontId="21" fillId="0" borderId="0" xfId="61" applyFont="1" applyBorder="1" applyAlignment="1">
      <alignment horizontal="center" vertical="center" wrapText="1"/>
      <protection/>
    </xf>
    <xf numFmtId="166" fontId="41" fillId="0" borderId="0" xfId="61" applyNumberFormat="1" applyFont="1" applyFill="1" applyBorder="1" applyAlignment="1">
      <alignment vertical="center" wrapText="1"/>
      <protection/>
    </xf>
    <xf numFmtId="164" fontId="18" fillId="0" borderId="0" xfId="61" applyFont="1" applyBorder="1" applyAlignment="1">
      <alignment vertical="center"/>
      <protection/>
    </xf>
    <xf numFmtId="166" fontId="41" fillId="0" borderId="0" xfId="61" applyNumberFormat="1" applyFont="1" applyBorder="1" applyAlignment="1">
      <alignment/>
      <protection/>
    </xf>
    <xf numFmtId="166" fontId="18" fillId="0" borderId="0" xfId="61" applyNumberFormat="1" applyFont="1" applyBorder="1" applyAlignment="1">
      <alignment/>
      <protection/>
    </xf>
    <xf numFmtId="165" fontId="18" fillId="0" borderId="0" xfId="61" applyNumberFormat="1" applyFont="1" applyBorder="1" applyAlignment="1">
      <alignment/>
      <protection/>
    </xf>
    <xf numFmtId="166" fontId="18" fillId="0" borderId="0" xfId="62" applyNumberFormat="1" applyFont="1" applyFill="1" applyBorder="1" applyAlignment="1">
      <alignment/>
      <protection/>
    </xf>
    <xf numFmtId="165" fontId="18" fillId="0" borderId="0" xfId="62" applyNumberFormat="1" applyFont="1" applyFill="1" applyBorder="1" applyAlignment="1">
      <alignment/>
      <protection/>
    </xf>
    <xf numFmtId="166" fontId="22" fillId="0" borderId="0" xfId="62" applyNumberFormat="1" applyFont="1" applyFill="1" applyBorder="1" applyAlignment="1">
      <alignment horizontal="center"/>
      <protection/>
    </xf>
    <xf numFmtId="171" fontId="18" fillId="0" borderId="0" xfId="62" applyNumberFormat="1" applyFont="1" applyFill="1" applyBorder="1" applyAlignment="1">
      <alignment/>
      <protection/>
    </xf>
    <xf numFmtId="164" fontId="18" fillId="0" borderId="0" xfId="62" applyFont="1">
      <alignment/>
      <protection/>
    </xf>
    <xf numFmtId="164" fontId="18" fillId="0" borderId="0" xfId="62" applyFont="1" applyFill="1" applyAlignment="1">
      <alignment horizontal="center"/>
      <protection/>
    </xf>
    <xf numFmtId="164" fontId="22" fillId="0" borderId="0" xfId="62" applyFont="1" applyAlignment="1">
      <alignment horizontal="center"/>
      <protection/>
    </xf>
    <xf numFmtId="166" fontId="18" fillId="0" borderId="0" xfId="62" applyNumberFormat="1" applyFont="1">
      <alignment/>
      <protection/>
    </xf>
    <xf numFmtId="171" fontId="18" fillId="0" borderId="0" xfId="62" applyNumberFormat="1" applyFont="1">
      <alignment/>
      <protection/>
    </xf>
    <xf numFmtId="165" fontId="18" fillId="0" borderId="0" xfId="62" applyNumberFormat="1" applyFont="1">
      <alignment/>
      <protection/>
    </xf>
    <xf numFmtId="171" fontId="18" fillId="0" borderId="0" xfId="61" applyNumberFormat="1" applyFont="1">
      <alignment/>
      <protection/>
    </xf>
    <xf numFmtId="164" fontId="22" fillId="0" borderId="0" xfId="61" applyFont="1" applyAlignment="1">
      <alignment horizont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Excel Built-in Normal 1" xfId="61"/>
    <cellStyle name="Excel Built-in Norm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31"/>
  <sheetViews>
    <sheetView tabSelected="1" workbookViewId="0" topLeftCell="A1">
      <selection activeCell="D7" sqref="D7"/>
    </sheetView>
  </sheetViews>
  <sheetFormatPr defaultColWidth="10.28125" defaultRowHeight="12.75"/>
  <cols>
    <col min="1" max="1" width="8.140625" style="1" customWidth="1"/>
    <col min="2" max="2" width="31.8515625" style="2" customWidth="1"/>
    <col min="3" max="3" width="7.140625" style="3" customWidth="1"/>
    <col min="4" max="4" width="7.28125" style="2" customWidth="1"/>
    <col min="5" max="5" width="6.28125" style="2" customWidth="1"/>
    <col min="6" max="6" width="5.57421875" style="2" customWidth="1"/>
    <col min="7" max="7" width="7.28125" style="2" customWidth="1"/>
    <col min="8" max="9" width="10.00390625" style="2" customWidth="1"/>
    <col min="10" max="10" width="10.00390625" style="4" customWidth="1"/>
    <col min="11" max="12" width="10.00390625" style="2" customWidth="1"/>
    <col min="13" max="13" width="0" style="4" hidden="1" customWidth="1"/>
    <col min="14" max="14" width="10.00390625" style="4" customWidth="1"/>
    <col min="15" max="15" width="0" style="4" hidden="1" customWidth="1"/>
    <col min="16" max="17" width="10.00390625" style="5" customWidth="1"/>
    <col min="18" max="19" width="0" style="5" hidden="1" customWidth="1"/>
    <col min="20" max="20" width="10.00390625" style="5" customWidth="1"/>
    <col min="21" max="21" width="0" style="6" hidden="1" customWidth="1"/>
    <col min="22" max="22" width="0" style="7" hidden="1" customWidth="1"/>
    <col min="23" max="23" width="0" style="8" hidden="1" customWidth="1"/>
    <col min="24" max="27" width="0" style="2" hidden="1" customWidth="1"/>
    <col min="28" max="33" width="10.00390625" style="2" customWidth="1"/>
    <col min="34" max="35" width="0" style="2" hidden="1" customWidth="1"/>
    <col min="36" max="37" width="10.00390625" style="2" customWidth="1"/>
    <col min="38" max="195" width="10.140625" style="2" customWidth="1"/>
    <col min="196" max="249" width="10.140625" style="9" customWidth="1"/>
    <col min="250" max="16384" width="11.57421875" style="0" customWidth="1"/>
  </cols>
  <sheetData>
    <row r="1" spans="1:33" ht="28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  <c r="T1" s="12"/>
      <c r="U1" s="12"/>
      <c r="V1" s="13"/>
      <c r="W1" s="14"/>
      <c r="X1" s="14"/>
      <c r="Y1" s="15"/>
      <c r="Z1" s="14"/>
      <c r="AA1" s="14"/>
      <c r="AB1" s="15"/>
      <c r="AC1" s="15"/>
      <c r="AD1" s="15"/>
      <c r="AE1" s="15"/>
      <c r="AF1" s="15"/>
      <c r="AG1" s="16"/>
    </row>
    <row r="2" spans="1:33" ht="19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9"/>
      <c r="Y2" s="20"/>
      <c r="AB2" s="20"/>
      <c r="AC2" s="20"/>
      <c r="AD2" s="20"/>
      <c r="AE2" s="20"/>
      <c r="AF2" s="20"/>
      <c r="AG2" s="21"/>
    </row>
    <row r="3" spans="1:33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23"/>
      <c r="U3" s="23"/>
      <c r="V3" s="24"/>
      <c r="W3" s="25"/>
      <c r="X3" s="25"/>
      <c r="Y3" s="26"/>
      <c r="Z3" s="25"/>
      <c r="AA3" s="25"/>
      <c r="AB3" s="26"/>
      <c r="AC3" s="26"/>
      <c r="AD3" s="26"/>
      <c r="AE3" s="26"/>
      <c r="AF3" s="26"/>
      <c r="AG3" s="27"/>
    </row>
    <row r="4" spans="1:35" s="44" customFormat="1" ht="66" customHeight="1">
      <c r="A4" s="28" t="s">
        <v>2</v>
      </c>
      <c r="B4" s="29" t="s">
        <v>3</v>
      </c>
      <c r="C4" s="30" t="s">
        <v>4</v>
      </c>
      <c r="D4" s="31" t="s">
        <v>5</v>
      </c>
      <c r="E4" s="31" t="s">
        <v>6</v>
      </c>
      <c r="F4" s="31" t="s">
        <v>7</v>
      </c>
      <c r="G4" s="29" t="s">
        <v>8</v>
      </c>
      <c r="H4" s="32" t="s">
        <v>9</v>
      </c>
      <c r="I4" s="33" t="s">
        <v>10</v>
      </c>
      <c r="J4" s="34" t="s">
        <v>11</v>
      </c>
      <c r="K4" s="31" t="s">
        <v>12</v>
      </c>
      <c r="L4" s="31" t="s">
        <v>13</v>
      </c>
      <c r="M4" s="35" t="s">
        <v>14</v>
      </c>
      <c r="N4" s="35" t="s">
        <v>15</v>
      </c>
      <c r="O4" s="35" t="s">
        <v>16</v>
      </c>
      <c r="P4" s="36" t="s">
        <v>17</v>
      </c>
      <c r="Q4" s="37" t="s">
        <v>18</v>
      </c>
      <c r="R4" s="37" t="s">
        <v>19</v>
      </c>
      <c r="S4" s="38" t="s">
        <v>20</v>
      </c>
      <c r="T4" s="38" t="s">
        <v>21</v>
      </c>
      <c r="U4" s="39" t="s">
        <v>22</v>
      </c>
      <c r="V4" s="40" t="s">
        <v>23</v>
      </c>
      <c r="W4" s="41" t="s">
        <v>24</v>
      </c>
      <c r="X4" s="41" t="s">
        <v>25</v>
      </c>
      <c r="Y4" s="42" t="s">
        <v>26</v>
      </c>
      <c r="Z4" s="42" t="s">
        <v>27</v>
      </c>
      <c r="AA4" s="42" t="s">
        <v>28</v>
      </c>
      <c r="AB4" s="42" t="s">
        <v>29</v>
      </c>
      <c r="AC4" s="42" t="s">
        <v>30</v>
      </c>
      <c r="AD4" s="42" t="s">
        <v>31</v>
      </c>
      <c r="AE4" s="42" t="s">
        <v>32</v>
      </c>
      <c r="AF4" s="42" t="s">
        <v>33</v>
      </c>
      <c r="AG4" s="42" t="s">
        <v>34</v>
      </c>
      <c r="AH4" s="43" t="s">
        <v>35</v>
      </c>
      <c r="AI4" s="41" t="s">
        <v>36</v>
      </c>
    </row>
    <row r="5" spans="1:35" s="53" customFormat="1" ht="15" customHeight="1">
      <c r="A5" s="45">
        <v>203</v>
      </c>
      <c r="B5" s="46" t="s">
        <v>37</v>
      </c>
      <c r="C5" s="47"/>
      <c r="D5" s="45">
        <f>T5-(COUNTIF(D7:D209,"ITA"))</f>
        <v>22</v>
      </c>
      <c r="E5" s="45">
        <f>COUNTIF(E7:E209,"F")</f>
        <v>6</v>
      </c>
      <c r="F5" s="45">
        <f>T5-(COUNTIF(F7:F209,""))</f>
        <v>84</v>
      </c>
      <c r="G5" s="48">
        <f>(2019-(AVERAGE(G7:G209)))</f>
        <v>60.552631578947285</v>
      </c>
      <c r="H5" s="49">
        <v>52</v>
      </c>
      <c r="I5" s="50">
        <v>80</v>
      </c>
      <c r="J5" s="50">
        <v>32</v>
      </c>
      <c r="K5" s="51">
        <v>41</v>
      </c>
      <c r="L5" s="51">
        <v>76</v>
      </c>
      <c r="M5" s="52"/>
      <c r="N5" s="52">
        <v>51</v>
      </c>
      <c r="O5" s="45"/>
      <c r="P5" s="45">
        <v>0</v>
      </c>
      <c r="Q5" s="53">
        <f>COUNTIF(Q7:Q415,"&gt;0")</f>
        <v>127</v>
      </c>
      <c r="R5" s="45">
        <f>COUNTIF(R7:R416,"&gt;0")</f>
        <v>201</v>
      </c>
      <c r="S5" s="45"/>
      <c r="T5" s="45">
        <f>COUNTIF(T7:T415,"&gt;0")</f>
        <v>203</v>
      </c>
      <c r="U5" s="54"/>
      <c r="V5" s="55"/>
      <c r="W5" s="56"/>
      <c r="X5" s="57"/>
      <c r="Y5" s="57">
        <v>51</v>
      </c>
      <c r="Z5" s="58"/>
      <c r="AA5" s="59">
        <v>0.5</v>
      </c>
      <c r="AB5" s="58">
        <v>49</v>
      </c>
      <c r="AC5" s="58">
        <v>24</v>
      </c>
      <c r="AD5" s="58">
        <v>41</v>
      </c>
      <c r="AE5" s="58">
        <v>51</v>
      </c>
      <c r="AF5" s="58">
        <v>25</v>
      </c>
      <c r="AG5" s="58">
        <v>7</v>
      </c>
      <c r="AH5" s="60"/>
      <c r="AI5" s="59">
        <v>0.5</v>
      </c>
    </row>
    <row r="6" spans="1:35" s="62" customFormat="1" ht="11.25" customHeight="1">
      <c r="A6" s="61">
        <v>0</v>
      </c>
      <c r="C6" s="63"/>
      <c r="D6" s="64">
        <f>D5/$T5</f>
        <v>0.10837438423645321</v>
      </c>
      <c r="E6" s="64">
        <f>E5/$T5</f>
        <v>0.029556650246305417</v>
      </c>
      <c r="F6" s="64">
        <f>F5/$T5</f>
        <v>0.41379310344827586</v>
      </c>
      <c r="G6" s="64"/>
      <c r="H6" s="65">
        <v>1</v>
      </c>
      <c r="I6" s="66">
        <v>1</v>
      </c>
      <c r="J6" s="66">
        <v>1</v>
      </c>
      <c r="K6" s="66">
        <v>1</v>
      </c>
      <c r="L6" s="66">
        <v>1.5</v>
      </c>
      <c r="M6" s="66"/>
      <c r="N6" s="66">
        <v>0.5</v>
      </c>
      <c r="O6" s="66">
        <v>0.5</v>
      </c>
      <c r="P6" s="66">
        <v>0.5</v>
      </c>
      <c r="Q6" s="67"/>
      <c r="U6" s="68"/>
      <c r="V6" s="69"/>
      <c r="W6" s="70"/>
      <c r="X6" s="71"/>
      <c r="Y6" s="57">
        <v>30</v>
      </c>
      <c r="Z6" s="72"/>
      <c r="AA6" s="73"/>
      <c r="AB6" s="58">
        <v>28</v>
      </c>
      <c r="AC6" s="58">
        <v>17</v>
      </c>
      <c r="AD6" s="58">
        <v>24</v>
      </c>
      <c r="AE6" s="58">
        <v>51</v>
      </c>
      <c r="AF6" s="58">
        <v>14</v>
      </c>
      <c r="AG6" s="58">
        <v>7</v>
      </c>
      <c r="AH6" s="74"/>
      <c r="AI6" s="73"/>
    </row>
    <row r="7" spans="1:45" s="95" customFormat="1" ht="15.75" customHeight="1">
      <c r="A7" s="75">
        <f>A6+1</f>
        <v>1</v>
      </c>
      <c r="B7" s="76" t="s">
        <v>38</v>
      </c>
      <c r="C7" s="42" t="s">
        <v>39</v>
      </c>
      <c r="D7" s="77" t="s">
        <v>40</v>
      </c>
      <c r="E7" s="77" t="s">
        <v>41</v>
      </c>
      <c r="F7" s="78">
        <f>IF(G7&lt;1940,"L",IF(G7&lt;1945,"SM",IF(G7&lt;1955,"M",IF(G7&gt;2000,"J",""))))</f>
      </c>
      <c r="G7" s="77">
        <v>1957</v>
      </c>
      <c r="H7" s="79">
        <v>46</v>
      </c>
      <c r="I7" s="80">
        <f>I$5-W7+1</f>
        <v>71</v>
      </c>
      <c r="J7" s="80">
        <v>30</v>
      </c>
      <c r="K7" s="79">
        <v>40</v>
      </c>
      <c r="L7" s="81">
        <f>IF(X7&lt;&gt;"",(L$5-X7+1)*1.5,"")</f>
        <v>96</v>
      </c>
      <c r="M7" s="82">
        <f>Z7</f>
        <v>51</v>
      </c>
      <c r="N7" s="83">
        <f>AA7</f>
        <v>25.5</v>
      </c>
      <c r="O7" s="84">
        <f>AH7</f>
        <v>21</v>
      </c>
      <c r="P7" s="84">
        <f>AI7</f>
        <v>10.5</v>
      </c>
      <c r="Q7" s="83">
        <f>SUM(H7:L7)</f>
        <v>283</v>
      </c>
      <c r="R7" s="85">
        <f>SUM(H7:L7)+MAX(M7,O7)</f>
        <v>334</v>
      </c>
      <c r="S7" s="86">
        <f>R7+MAX(U7,V7)</f>
        <v>337</v>
      </c>
      <c r="T7" s="85">
        <f>SUM($H7:$L7)+MAX(N7,P7)</f>
        <v>308.5</v>
      </c>
      <c r="U7" s="87">
        <f>IF(M7&gt;0,3,0)</f>
        <v>3</v>
      </c>
      <c r="V7" s="87">
        <f>IF(Q7&gt;0,3,0)</f>
        <v>3</v>
      </c>
      <c r="W7" s="88">
        <v>10</v>
      </c>
      <c r="X7" s="88">
        <v>13</v>
      </c>
      <c r="Y7" s="89">
        <v>1</v>
      </c>
      <c r="Z7" s="79">
        <f>IF(Y7&gt;0,Y$5-Y7+1,0)</f>
        <v>51</v>
      </c>
      <c r="AA7" s="90">
        <f>Z7*AA$5</f>
        <v>25.5</v>
      </c>
      <c r="AB7" s="91"/>
      <c r="AC7" s="92"/>
      <c r="AD7" s="79"/>
      <c r="AE7" s="93">
        <v>21</v>
      </c>
      <c r="AF7" s="79"/>
      <c r="AG7" s="79"/>
      <c r="AH7" s="94">
        <f>MAX(AB7:AG7)</f>
        <v>21</v>
      </c>
      <c r="AI7" s="90">
        <f>AH7*AI$5</f>
        <v>10.5</v>
      </c>
      <c r="AM7" s="96"/>
      <c r="AP7" s="2"/>
      <c r="AQ7" s="2"/>
      <c r="AR7" s="2"/>
      <c r="AS7" s="2"/>
    </row>
    <row r="8" spans="1:46" s="95" customFormat="1" ht="15.75" customHeight="1">
      <c r="A8" s="75">
        <f>A7+1</f>
        <v>2</v>
      </c>
      <c r="B8" s="97" t="s">
        <v>42</v>
      </c>
      <c r="C8" s="42" t="s">
        <v>39</v>
      </c>
      <c r="D8" s="77" t="s">
        <v>40</v>
      </c>
      <c r="E8" s="77" t="s">
        <v>41</v>
      </c>
      <c r="F8" s="78">
        <f>IF(G8&lt;1940,"L",IF(G8&lt;1945,"SM",IF(G8&lt;1955,"M",IF(G8&gt;2000,"J",""))))</f>
      </c>
      <c r="G8" s="77">
        <v>1967</v>
      </c>
      <c r="H8" s="79">
        <v>52</v>
      </c>
      <c r="I8" s="80">
        <f>I$5-W8+1</f>
        <v>69</v>
      </c>
      <c r="J8" s="80">
        <v>32</v>
      </c>
      <c r="K8" s="88">
        <v>26</v>
      </c>
      <c r="L8" s="81">
        <f>IF(X8&lt;&gt;"",(L$5-X8+1)*1.5,"")</f>
        <v>100.5</v>
      </c>
      <c r="M8" s="82">
        <f>Z8</f>
        <v>0</v>
      </c>
      <c r="N8" s="83">
        <f>AA8</f>
        <v>0</v>
      </c>
      <c r="O8" s="84">
        <f>AH8</f>
        <v>42</v>
      </c>
      <c r="P8" s="84">
        <f>AI8</f>
        <v>21</v>
      </c>
      <c r="Q8" s="83">
        <f>SUM(H8:L8)</f>
        <v>279.5</v>
      </c>
      <c r="R8" s="85">
        <f>SUM(H8:L8)+MAX(M8,O8)</f>
        <v>321.5</v>
      </c>
      <c r="S8" s="86">
        <f>R8+MAX(U8,V8)</f>
        <v>324.5</v>
      </c>
      <c r="T8" s="85">
        <f>SUM($H8:$L8)+MAX(N8,P8)</f>
        <v>300.5</v>
      </c>
      <c r="U8" s="87">
        <f>IF(M8&gt;0,3,0)</f>
        <v>0</v>
      </c>
      <c r="V8" s="87">
        <f>IF(Q8&gt;0,3,0)</f>
        <v>3</v>
      </c>
      <c r="W8" s="88">
        <v>12</v>
      </c>
      <c r="X8" s="88">
        <v>10</v>
      </c>
      <c r="Y8" s="98"/>
      <c r="Z8" s="79">
        <f>IF(Y8&gt;0,Y$5-Y8+1,0)</f>
        <v>0</v>
      </c>
      <c r="AA8" s="90">
        <f>Z8*AA$5</f>
        <v>0</v>
      </c>
      <c r="AB8" s="91">
        <v>42</v>
      </c>
      <c r="AC8" s="99">
        <v>19</v>
      </c>
      <c r="AD8" s="79"/>
      <c r="AE8" s="100"/>
      <c r="AF8" s="79"/>
      <c r="AG8" s="79"/>
      <c r="AH8" s="94">
        <f>MAX(AB8:AG8)</f>
        <v>42</v>
      </c>
      <c r="AI8" s="90">
        <f>AH8*AI$5</f>
        <v>21</v>
      </c>
      <c r="AK8" s="2"/>
      <c r="AM8" s="2"/>
      <c r="AN8" s="96"/>
      <c r="AO8" s="96"/>
      <c r="AT8" s="2"/>
    </row>
    <row r="9" spans="1:46" s="95" customFormat="1" ht="15.75" customHeight="1">
      <c r="A9" s="75">
        <f>A8+1</f>
        <v>3</v>
      </c>
      <c r="B9" s="97" t="s">
        <v>43</v>
      </c>
      <c r="C9" s="42" t="s">
        <v>44</v>
      </c>
      <c r="D9" s="77" t="s">
        <v>40</v>
      </c>
      <c r="E9" s="77" t="s">
        <v>41</v>
      </c>
      <c r="F9" s="78">
        <f>IF(G9&lt;1940,"L",IF(G9&lt;1945,"SM",IF(G9&lt;1955,"M",IF(G9&gt;2000,"J",""))))</f>
      </c>
      <c r="G9" s="77">
        <v>1958</v>
      </c>
      <c r="H9" s="79">
        <v>49</v>
      </c>
      <c r="I9" s="80">
        <f>I$5-W9+1</f>
        <v>80</v>
      </c>
      <c r="J9" s="80">
        <v>29</v>
      </c>
      <c r="K9" s="88"/>
      <c r="L9" s="81">
        <f>IF(X9&lt;&gt;"",(L$5-X9+1)*1.5,"")</f>
        <v>109.5</v>
      </c>
      <c r="M9" s="82">
        <f>Z9</f>
        <v>0</v>
      </c>
      <c r="N9" s="83">
        <f>AA9</f>
        <v>0</v>
      </c>
      <c r="O9" s="84">
        <f>AH9</f>
        <v>43</v>
      </c>
      <c r="P9" s="84">
        <f>AI9</f>
        <v>21.5</v>
      </c>
      <c r="Q9" s="83">
        <f>SUM(H9:L9)</f>
        <v>267.5</v>
      </c>
      <c r="R9" s="85">
        <f>SUM(H9:L9)+MAX(M9,O9)</f>
        <v>310.5</v>
      </c>
      <c r="S9" s="86">
        <f>R9+MAX(U9,V9)</f>
        <v>313.5</v>
      </c>
      <c r="T9" s="85">
        <f>SUM($H9:$L9)+MAX(N9,P9)</f>
        <v>289</v>
      </c>
      <c r="U9" s="87">
        <f>IF(M9&gt;0,3,0)</f>
        <v>0</v>
      </c>
      <c r="V9" s="87">
        <f>IF(Q9&gt;0,3,0)</f>
        <v>3</v>
      </c>
      <c r="W9" s="88">
        <v>1</v>
      </c>
      <c r="X9" s="88">
        <v>4</v>
      </c>
      <c r="Y9" s="98"/>
      <c r="Z9" s="79">
        <f>IF(Y9&gt;0,Y$5-Y9+1,0)</f>
        <v>0</v>
      </c>
      <c r="AA9" s="90">
        <f>Z9*AA$5</f>
        <v>0</v>
      </c>
      <c r="AB9" s="90"/>
      <c r="AC9" s="88"/>
      <c r="AD9" s="79">
        <v>39</v>
      </c>
      <c r="AE9" s="79">
        <v>43</v>
      </c>
      <c r="AF9" s="79"/>
      <c r="AG9" s="101"/>
      <c r="AH9" s="94">
        <f>MAX(AB9:AG9)</f>
        <v>43</v>
      </c>
      <c r="AI9" s="90">
        <f>AH9*AI$5</f>
        <v>21.5</v>
      </c>
      <c r="AT9" s="2"/>
    </row>
    <row r="10" spans="1:36" s="95" customFormat="1" ht="15.75" customHeight="1">
      <c r="A10" s="75">
        <f>A9+1</f>
        <v>4</v>
      </c>
      <c r="B10" s="97" t="s">
        <v>45</v>
      </c>
      <c r="C10" s="42" t="s">
        <v>46</v>
      </c>
      <c r="D10" s="77" t="s">
        <v>40</v>
      </c>
      <c r="E10" s="77" t="s">
        <v>41</v>
      </c>
      <c r="F10" s="78" t="str">
        <f>IF(G10&lt;1940,"L",IF(G10&lt;1945,"SM",IF(G10&lt;1955,"M",IF(G10&gt;2000,"J",""))))</f>
        <v>M</v>
      </c>
      <c r="G10" s="77">
        <v>1946</v>
      </c>
      <c r="H10" s="79">
        <v>42</v>
      </c>
      <c r="I10" s="80">
        <f>I$5-W10+1</f>
        <v>75</v>
      </c>
      <c r="J10" s="80">
        <v>22</v>
      </c>
      <c r="K10" s="88">
        <v>32</v>
      </c>
      <c r="L10" s="81">
        <f>IF(X10&lt;&gt;"",(L$5-X10+1)*1.5,"")</f>
        <v>106.5</v>
      </c>
      <c r="M10" s="82"/>
      <c r="N10" s="83"/>
      <c r="O10" s="84">
        <f>AH10</f>
        <v>13</v>
      </c>
      <c r="P10" s="84">
        <f>AI10</f>
        <v>6.5</v>
      </c>
      <c r="Q10" s="83">
        <f>SUM(H10:L10)</f>
        <v>277.5</v>
      </c>
      <c r="R10" s="85">
        <f>SUM(H10:L10)+MAX(M10,O10)</f>
        <v>290.5</v>
      </c>
      <c r="S10" s="86">
        <f>R10+MAX(U10,V10)</f>
        <v>293.5</v>
      </c>
      <c r="T10" s="85">
        <f>SUM($H10:$L10)+MAX(N10,P10)</f>
        <v>284</v>
      </c>
      <c r="U10" s="87">
        <f>IF(M10&gt;0,3,0)</f>
        <v>0</v>
      </c>
      <c r="V10" s="87">
        <f>IF(Q10&gt;0,3,0)</f>
        <v>3</v>
      </c>
      <c r="W10" s="88">
        <v>6</v>
      </c>
      <c r="X10" s="88">
        <v>6</v>
      </c>
      <c r="Y10" s="98"/>
      <c r="Z10" s="79"/>
      <c r="AA10" s="90"/>
      <c r="AB10" s="79"/>
      <c r="AC10" s="88"/>
      <c r="AD10" s="79"/>
      <c r="AE10" s="100"/>
      <c r="AF10" s="101">
        <v>13</v>
      </c>
      <c r="AG10" s="79">
        <v>1</v>
      </c>
      <c r="AH10" s="94">
        <f>MAX(AB10:AG10)</f>
        <v>13</v>
      </c>
      <c r="AI10" s="90">
        <f>AH10*AI$5</f>
        <v>6.5</v>
      </c>
      <c r="AJ10" s="2"/>
    </row>
    <row r="11" spans="1:43" s="95" customFormat="1" ht="15.75" customHeight="1">
      <c r="A11" s="75">
        <f>A10+1</f>
        <v>5</v>
      </c>
      <c r="B11" s="97" t="s">
        <v>47</v>
      </c>
      <c r="C11" s="42" t="s">
        <v>44</v>
      </c>
      <c r="D11" s="77" t="s">
        <v>40</v>
      </c>
      <c r="E11" s="77" t="s">
        <v>41</v>
      </c>
      <c r="F11" s="78">
        <f>IF(G11&lt;1940,"L",IF(G11&lt;1945,"SM",IF(G11&lt;1955,"M",IF(G11&gt;2000,"J",""))))</f>
      </c>
      <c r="G11" s="77">
        <v>1957</v>
      </c>
      <c r="H11" s="79">
        <v>36</v>
      </c>
      <c r="I11" s="80">
        <f>I$5-W11+1</f>
        <v>62</v>
      </c>
      <c r="J11" s="80">
        <v>21</v>
      </c>
      <c r="K11" s="88">
        <v>28</v>
      </c>
      <c r="L11" s="81">
        <f>IF(X11&lt;&gt;"",(L$5-X11+1)*1.5,"")</f>
        <v>111</v>
      </c>
      <c r="M11" s="102">
        <f>Z11</f>
        <v>50</v>
      </c>
      <c r="N11" s="83">
        <f>AA11</f>
        <v>25</v>
      </c>
      <c r="O11" s="84">
        <f>AH11</f>
        <v>46</v>
      </c>
      <c r="P11" s="84">
        <f>AI11</f>
        <v>23</v>
      </c>
      <c r="Q11" s="83">
        <f>SUM(H11:L11)</f>
        <v>258</v>
      </c>
      <c r="R11" s="85">
        <f>SUM(H11:L11)+MAX(M11,O11)</f>
        <v>308</v>
      </c>
      <c r="S11" s="86">
        <f>R11+MAX(U11,V11)</f>
        <v>311</v>
      </c>
      <c r="T11" s="85">
        <f>SUM($H11:$L11)+MAX(N11,P11)</f>
        <v>283</v>
      </c>
      <c r="U11" s="87">
        <f>IF(M11&gt;0,3,0)</f>
        <v>3</v>
      </c>
      <c r="V11" s="87">
        <f>IF(Q11&gt;0,3,0)</f>
        <v>3</v>
      </c>
      <c r="W11" s="88">
        <v>19</v>
      </c>
      <c r="X11" s="88">
        <v>3</v>
      </c>
      <c r="Y11" s="88">
        <v>2</v>
      </c>
      <c r="Z11" s="91">
        <f>IF(Y11&gt;0,Y$5-Y11+1,0)</f>
        <v>50</v>
      </c>
      <c r="AA11" s="90">
        <f>Z11*AA$5</f>
        <v>25</v>
      </c>
      <c r="AB11" s="79"/>
      <c r="AC11" s="88">
        <v>11</v>
      </c>
      <c r="AD11" s="79"/>
      <c r="AE11" s="79">
        <v>46</v>
      </c>
      <c r="AF11" s="79"/>
      <c r="AG11" s="79"/>
      <c r="AH11" s="94">
        <f>MAX(AB11:AG11)</f>
        <v>46</v>
      </c>
      <c r="AI11" s="90">
        <f>AH11*AI$5</f>
        <v>23</v>
      </c>
      <c r="AM11" s="103"/>
      <c r="AQ11" s="2"/>
    </row>
    <row r="12" spans="1:45" s="95" customFormat="1" ht="15.75" customHeight="1">
      <c r="A12" s="75">
        <f>A11+1</f>
        <v>6</v>
      </c>
      <c r="B12" s="97" t="s">
        <v>48</v>
      </c>
      <c r="C12" s="42" t="s">
        <v>39</v>
      </c>
      <c r="D12" s="77" t="s">
        <v>40</v>
      </c>
      <c r="E12" s="77" t="s">
        <v>41</v>
      </c>
      <c r="F12" s="78">
        <f>IF(G12&lt;1940,"L",IF(G12&lt;1945,"SM",IF(G12&lt;1955,"M",IF(G12&gt;2000,"J",""))))</f>
      </c>
      <c r="G12" s="104">
        <v>1955</v>
      </c>
      <c r="H12" s="105">
        <v>28</v>
      </c>
      <c r="I12" s="80">
        <f>I$5-W12+1</f>
        <v>79</v>
      </c>
      <c r="J12" s="80">
        <v>23</v>
      </c>
      <c r="K12" s="106">
        <v>20</v>
      </c>
      <c r="L12" s="81">
        <f>IF(X12&lt;&gt;"",(L$5-X12+1)*1.5,"")</f>
        <v>103.5</v>
      </c>
      <c r="M12" s="82"/>
      <c r="N12" s="83"/>
      <c r="O12" s="84">
        <f>AH12</f>
        <v>48</v>
      </c>
      <c r="P12" s="84">
        <f>AI12</f>
        <v>24</v>
      </c>
      <c r="Q12" s="83">
        <f>SUM(H12:L12)</f>
        <v>253.5</v>
      </c>
      <c r="R12" s="85">
        <f>SUM(H12:L12)+MAX(M12,O12)</f>
        <v>301.5</v>
      </c>
      <c r="S12" s="86">
        <f>R12+MAX(U12,V12)</f>
        <v>304.5</v>
      </c>
      <c r="T12" s="85">
        <f>SUM($H12:$L12)+MAX(N12,P12)</f>
        <v>277.5</v>
      </c>
      <c r="U12" s="87">
        <f>IF(M12&gt;0,3,0)</f>
        <v>0</v>
      </c>
      <c r="V12" s="87">
        <f>IF(Q12&gt;0,3,0)</f>
        <v>3</v>
      </c>
      <c r="W12" s="88">
        <v>2</v>
      </c>
      <c r="X12" s="88">
        <v>8</v>
      </c>
      <c r="Y12" s="98"/>
      <c r="Z12" s="79"/>
      <c r="AA12" s="90"/>
      <c r="AB12" s="79">
        <v>48</v>
      </c>
      <c r="AC12" s="88"/>
      <c r="AD12" s="79"/>
      <c r="AE12" s="79"/>
      <c r="AF12" s="79"/>
      <c r="AG12" s="79"/>
      <c r="AH12" s="94">
        <f>MAX(AB12:AG12)</f>
        <v>48</v>
      </c>
      <c r="AI12" s="90">
        <f>AH12*AI$5</f>
        <v>24</v>
      </c>
      <c r="AR12" s="2"/>
      <c r="AS12" s="2"/>
    </row>
    <row r="13" spans="1:41" s="95" customFormat="1" ht="15.75" customHeight="1">
      <c r="A13" s="75">
        <f>A12+1</f>
        <v>7</v>
      </c>
      <c r="B13" s="97" t="s">
        <v>49</v>
      </c>
      <c r="C13" s="42" t="s">
        <v>39</v>
      </c>
      <c r="D13" s="77" t="s">
        <v>40</v>
      </c>
      <c r="E13" s="77" t="s">
        <v>41</v>
      </c>
      <c r="F13" s="78">
        <f>IF(G13&lt;1940,"L",IF(G13&lt;1945,"SM",IF(G13&lt;1955,"M",IF(G13&gt;2000,"J",""))))</f>
      </c>
      <c r="G13" s="77">
        <v>1973</v>
      </c>
      <c r="H13" s="79">
        <v>37</v>
      </c>
      <c r="I13" s="80">
        <f>I$5-W13+1</f>
        <v>63</v>
      </c>
      <c r="J13" s="80"/>
      <c r="K13" s="88">
        <v>39</v>
      </c>
      <c r="L13" s="81">
        <f>IF(X13&lt;&gt;"",(L$5-X13+1)*1.5,"")</f>
        <v>114</v>
      </c>
      <c r="M13" s="102"/>
      <c r="N13" s="107"/>
      <c r="O13" s="84">
        <f>AH13</f>
        <v>46</v>
      </c>
      <c r="P13" s="84">
        <f>AI13</f>
        <v>23</v>
      </c>
      <c r="Q13" s="83">
        <f>SUM(H13:L13)</f>
        <v>253</v>
      </c>
      <c r="R13" s="85">
        <f>SUM(H13:L13)+MAX(M13,O13)</f>
        <v>299</v>
      </c>
      <c r="S13" s="86">
        <f>R13+MAX(U13,V13)</f>
        <v>302</v>
      </c>
      <c r="T13" s="85">
        <f>SUM($H13:$L13)+MAX(N13,P13)</f>
        <v>276</v>
      </c>
      <c r="U13" s="87">
        <f>IF(M13&gt;0,3,0)</f>
        <v>0</v>
      </c>
      <c r="V13" s="87">
        <f>IF(Q13&gt;0,3,0)</f>
        <v>3</v>
      </c>
      <c r="W13">
        <v>18</v>
      </c>
      <c r="X13" s="88">
        <v>1</v>
      </c>
      <c r="Y13" s="88"/>
      <c r="Z13" s="79"/>
      <c r="AA13" s="90"/>
      <c r="AB13" s="79">
        <v>46</v>
      </c>
      <c r="AC13" s="88"/>
      <c r="AD13" s="79"/>
      <c r="AE13" s="79"/>
      <c r="AF13" s="79"/>
      <c r="AG13" s="79"/>
      <c r="AH13" s="94">
        <f>MAX(AB13:AG13)</f>
        <v>46</v>
      </c>
      <c r="AI13" s="90">
        <f>AH13*AI$5</f>
        <v>23</v>
      </c>
      <c r="AN13" s="2"/>
      <c r="AO13" s="2"/>
    </row>
    <row r="14" spans="1:49" s="62" customFormat="1" ht="15.75" customHeight="1">
      <c r="A14" s="75">
        <f>A13+1</f>
        <v>8</v>
      </c>
      <c r="B14" s="97" t="s">
        <v>50</v>
      </c>
      <c r="C14" s="42" t="s">
        <v>51</v>
      </c>
      <c r="D14" s="77" t="s">
        <v>40</v>
      </c>
      <c r="E14" s="108" t="s">
        <v>41</v>
      </c>
      <c r="F14" s="78">
        <f>IF(G14&lt;1940,"L",IF(G14&lt;1945,"SM",IF(G14&lt;1955,"M",IF(G14&gt;2000,"J",""))))</f>
      </c>
      <c r="G14" s="108">
        <v>1966</v>
      </c>
      <c r="H14" s="79">
        <v>39</v>
      </c>
      <c r="I14" s="80">
        <f>I$5-W14+1</f>
        <v>70</v>
      </c>
      <c r="J14" s="80">
        <v>28</v>
      </c>
      <c r="K14" s="88">
        <v>34</v>
      </c>
      <c r="L14" s="81">
        <f>IF(X14&lt;&gt;"",(L$5-X14+1)*1.5,"")</f>
        <v>85.5</v>
      </c>
      <c r="M14" s="102"/>
      <c r="N14" s="107"/>
      <c r="O14" s="84">
        <f>AH14</f>
        <v>23</v>
      </c>
      <c r="P14" s="84">
        <f>AI14</f>
        <v>11.5</v>
      </c>
      <c r="Q14" s="83">
        <f>SUM(H14:L14)</f>
        <v>256.5</v>
      </c>
      <c r="R14" s="85">
        <f>SUM(H14:L14)+MAX(M14,O14)</f>
        <v>279.5</v>
      </c>
      <c r="S14" s="86">
        <f>R14+MAX(U14,V14)</f>
        <v>282.5</v>
      </c>
      <c r="T14" s="85">
        <f>SUM($H14:$L14)+MAX(N14,P14)</f>
        <v>268</v>
      </c>
      <c r="U14" s="87">
        <f>IF(M14&gt;0,3,0)</f>
        <v>0</v>
      </c>
      <c r="V14" s="87">
        <f>IF(Q14&gt;0,3,0)</f>
        <v>3</v>
      </c>
      <c r="W14" s="88">
        <v>11</v>
      </c>
      <c r="X14" s="88">
        <v>20</v>
      </c>
      <c r="Y14" s="88"/>
      <c r="Z14" s="79"/>
      <c r="AA14" s="90"/>
      <c r="AB14" s="79"/>
      <c r="AC14" s="88">
        <v>23</v>
      </c>
      <c r="AD14" s="79"/>
      <c r="AE14" s="100"/>
      <c r="AF14" s="79"/>
      <c r="AG14" s="79"/>
      <c r="AH14" s="94">
        <f>MAX(AB14:AG14)</f>
        <v>23</v>
      </c>
      <c r="AI14" s="90">
        <f>AH14*AI$5</f>
        <v>11.5</v>
      </c>
      <c r="AJ14" s="95"/>
      <c r="AK14" s="95"/>
      <c r="AL14" s="96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</row>
    <row r="15" spans="1:43" s="95" customFormat="1" ht="15.75" customHeight="1">
      <c r="A15" s="75">
        <f>A14+1</f>
        <v>9</v>
      </c>
      <c r="B15" s="76" t="s">
        <v>52</v>
      </c>
      <c r="C15" s="42" t="s">
        <v>44</v>
      </c>
      <c r="D15" s="77" t="s">
        <v>40</v>
      </c>
      <c r="E15" s="77" t="s">
        <v>41</v>
      </c>
      <c r="F15" s="78" t="str">
        <f>IF(G15&lt;1940,"L",IF(G15&lt;1945,"SM",IF(G15&lt;1955,"M",IF(G15&gt;2000,"J",""))))</f>
        <v>M</v>
      </c>
      <c r="G15" s="77">
        <v>1953</v>
      </c>
      <c r="H15" s="79">
        <v>41</v>
      </c>
      <c r="I15" s="80">
        <f>I$5-W15+1</f>
        <v>67</v>
      </c>
      <c r="J15" s="80">
        <v>25</v>
      </c>
      <c r="K15" s="79"/>
      <c r="L15" s="81">
        <f>IF(X15&lt;&gt;"",(L$5-X15+1)*1.5,"")</f>
        <v>105</v>
      </c>
      <c r="M15" s="82"/>
      <c r="N15" s="83"/>
      <c r="O15" s="84">
        <f>AH15</f>
        <v>34</v>
      </c>
      <c r="P15" s="84">
        <f>AI15</f>
        <v>17</v>
      </c>
      <c r="Q15" s="83">
        <f>SUM(H15:L15)</f>
        <v>238</v>
      </c>
      <c r="R15" s="85">
        <f>SUM(H15:L15)+MAX(M15,O15)</f>
        <v>272</v>
      </c>
      <c r="S15" s="86">
        <f>R15+MAX(U15,V15)</f>
        <v>275</v>
      </c>
      <c r="T15" s="85">
        <f>SUM($H15:$L15)+MAX(N15,P15)</f>
        <v>255</v>
      </c>
      <c r="U15" s="87">
        <f>IF(M15&gt;0,3,0)</f>
        <v>0</v>
      </c>
      <c r="V15" s="87">
        <f>IF(Q15&gt;0,3,0)</f>
        <v>3</v>
      </c>
      <c r="W15" s="88">
        <v>14</v>
      </c>
      <c r="X15" s="88">
        <v>7</v>
      </c>
      <c r="Y15" s="109"/>
      <c r="Z15" s="91"/>
      <c r="AA15" s="90"/>
      <c r="AB15" s="79"/>
      <c r="AC15" s="79"/>
      <c r="AD15" s="79">
        <v>34</v>
      </c>
      <c r="AE15" s="79">
        <v>24</v>
      </c>
      <c r="AF15" s="79"/>
      <c r="AG15" s="79"/>
      <c r="AH15" s="94">
        <f>MAX(AB15:AG15)</f>
        <v>34</v>
      </c>
      <c r="AI15" s="90">
        <f>AH15*AI$5</f>
        <v>17</v>
      </c>
      <c r="AQ15" s="96"/>
    </row>
    <row r="16" spans="1:43" s="95" customFormat="1" ht="15.75" customHeight="1">
      <c r="A16" s="75">
        <f>A15+1</f>
        <v>10</v>
      </c>
      <c r="B16" s="97" t="s">
        <v>53</v>
      </c>
      <c r="C16" s="42" t="s">
        <v>39</v>
      </c>
      <c r="D16" s="77" t="s">
        <v>40</v>
      </c>
      <c r="E16" s="77" t="s">
        <v>41</v>
      </c>
      <c r="F16" s="78" t="str">
        <f>IF(G16&lt;1940,"L",IF(G16&lt;1945,"SM",IF(G16&lt;1955,"M",IF(G16&gt;2000,"J",""))))</f>
        <v>M</v>
      </c>
      <c r="G16" s="77">
        <v>1952</v>
      </c>
      <c r="H16" s="79">
        <v>44</v>
      </c>
      <c r="I16" s="80">
        <f>I$5-W16+1</f>
        <v>68</v>
      </c>
      <c r="J16" s="80"/>
      <c r="K16" s="88"/>
      <c r="L16" s="81">
        <f>IF(X16&lt;&gt;"",(L$5-X16+1)*1.5,"")</f>
        <v>112.5</v>
      </c>
      <c r="M16" s="102"/>
      <c r="N16" s="107"/>
      <c r="O16" s="84">
        <f>AH16</f>
        <v>49</v>
      </c>
      <c r="P16" s="84">
        <f>AI16</f>
        <v>24.5</v>
      </c>
      <c r="Q16" s="83">
        <f>SUM(H16:L16)</f>
        <v>224.5</v>
      </c>
      <c r="R16" s="85">
        <f>SUM(H16:L16)+MAX(M16,O16)</f>
        <v>273.5</v>
      </c>
      <c r="S16" s="86">
        <f>R16+MAX(U16,V16)</f>
        <v>276.5</v>
      </c>
      <c r="T16" s="85">
        <f>SUM($H16:$L16)+MAX(N16,P16)</f>
        <v>249</v>
      </c>
      <c r="U16" s="87">
        <f>IF(M16&gt;0,3,0)</f>
        <v>0</v>
      </c>
      <c r="V16" s="87">
        <f>IF(Q16&gt;0,3,0)</f>
        <v>3</v>
      </c>
      <c r="W16" s="88">
        <v>13</v>
      </c>
      <c r="X16" s="88">
        <v>2</v>
      </c>
      <c r="Y16" s="98"/>
      <c r="Z16" s="79"/>
      <c r="AA16" s="90"/>
      <c r="AB16" s="79">
        <v>49</v>
      </c>
      <c r="AC16" s="88"/>
      <c r="AD16" s="79"/>
      <c r="AE16" s="79">
        <v>5</v>
      </c>
      <c r="AF16" s="79"/>
      <c r="AG16" s="79"/>
      <c r="AH16" s="94">
        <f>MAX(AB16:AG16)</f>
        <v>49</v>
      </c>
      <c r="AI16" s="90">
        <f>AH16*AI$5</f>
        <v>24.5</v>
      </c>
      <c r="AQ16" s="96"/>
    </row>
    <row r="17" spans="1:36" s="95" customFormat="1" ht="15.75" customHeight="1">
      <c r="A17" s="75">
        <f>A16+1</f>
        <v>11</v>
      </c>
      <c r="B17" s="76" t="s">
        <v>54</v>
      </c>
      <c r="C17" s="42" t="s">
        <v>44</v>
      </c>
      <c r="D17" s="77" t="s">
        <v>40</v>
      </c>
      <c r="E17" s="104" t="s">
        <v>41</v>
      </c>
      <c r="F17" s="78" t="str">
        <f>IF(G17&lt;1940,"L",IF(G17&lt;1945,"SM",IF(G17&lt;1955,"M",IF(G17&gt;2000,"J",""))))</f>
        <v>M</v>
      </c>
      <c r="G17" s="104">
        <v>1954</v>
      </c>
      <c r="H17" s="105">
        <v>21</v>
      </c>
      <c r="I17" s="80">
        <f>I$5-W17+1</f>
        <v>81</v>
      </c>
      <c r="J17" s="80">
        <v>19</v>
      </c>
      <c r="K17" s="106">
        <v>22</v>
      </c>
      <c r="L17" s="81">
        <f>IF(X17&lt;&gt;"",(L$5-X17+1)*1.5,"")</f>
        <v>73.5</v>
      </c>
      <c r="M17" s="82"/>
      <c r="N17" s="83"/>
      <c r="O17" s="84">
        <f>AH17</f>
        <v>40</v>
      </c>
      <c r="P17" s="84">
        <f>AI17</f>
        <v>20</v>
      </c>
      <c r="Q17" s="83">
        <f>SUM(H17:L17)</f>
        <v>216.5</v>
      </c>
      <c r="R17" s="85">
        <f>SUM(H17:L17)+MAX(M17,O17)</f>
        <v>256.5</v>
      </c>
      <c r="S17" s="86">
        <f>R17+MAX(U17,V17)</f>
        <v>259.5</v>
      </c>
      <c r="T17" s="85">
        <f>SUM($H17:$L17)+MAX(N17,P17)</f>
        <v>236.5</v>
      </c>
      <c r="U17" s="87">
        <f>IF(M17&gt;0,3,0)</f>
        <v>0</v>
      </c>
      <c r="V17" s="87">
        <f>IF(Q17&gt;0,3,0)</f>
        <v>3</v>
      </c>
      <c r="W17" s="88"/>
      <c r="X17" s="106">
        <v>28</v>
      </c>
      <c r="Y17" s="106"/>
      <c r="Z17" s="91"/>
      <c r="AA17" s="90"/>
      <c r="AB17" s="105"/>
      <c r="AC17" s="106"/>
      <c r="AD17" s="79">
        <v>40</v>
      </c>
      <c r="AE17" s="79">
        <v>35</v>
      </c>
      <c r="AF17" s="105"/>
      <c r="AG17" s="105"/>
      <c r="AH17" s="94">
        <f>MAX(AB17:AG17)</f>
        <v>40</v>
      </c>
      <c r="AI17" s="90">
        <f>AH17*AI$5</f>
        <v>20</v>
      </c>
      <c r="AJ17" s="96"/>
    </row>
    <row r="18" spans="1:49" s="95" customFormat="1" ht="15.75" customHeight="1">
      <c r="A18" s="75">
        <f>A17+1</f>
        <v>12</v>
      </c>
      <c r="B18" s="97" t="s">
        <v>55</v>
      </c>
      <c r="C18" s="42" t="s">
        <v>56</v>
      </c>
      <c r="D18" s="77" t="s">
        <v>40</v>
      </c>
      <c r="E18" s="77" t="s">
        <v>41</v>
      </c>
      <c r="F18" s="78" t="str">
        <f>IF(G18&lt;1940,"L",IF(G18&lt;1945,"SM",IF(G18&lt;1955,"M",IF(G18&gt;2000,"J",""))))</f>
        <v>M</v>
      </c>
      <c r="G18" s="77">
        <v>1954</v>
      </c>
      <c r="H18" s="79">
        <v>47</v>
      </c>
      <c r="I18" s="80">
        <f>I$5-W18+1</f>
        <v>27</v>
      </c>
      <c r="J18" s="80"/>
      <c r="K18" s="88">
        <v>41</v>
      </c>
      <c r="L18" s="81">
        <f>IF(X18&lt;&gt;"",(L$5-X18+1)*1.5,"")</f>
        <v>94.5</v>
      </c>
      <c r="M18" s="82"/>
      <c r="N18" s="83"/>
      <c r="O18" s="84">
        <f>AH18</f>
        <v>24</v>
      </c>
      <c r="P18" s="84">
        <f>AI18</f>
        <v>12</v>
      </c>
      <c r="Q18" s="83">
        <f>SUM(H18:L18)</f>
        <v>209.5</v>
      </c>
      <c r="R18" s="85">
        <f>SUM(H18:L18)+MAX(M18,O18)</f>
        <v>233.5</v>
      </c>
      <c r="S18" s="86">
        <f>R18+MAX(U18,V18)</f>
        <v>236.5</v>
      </c>
      <c r="T18" s="85">
        <f>SUM($H18:$L18)+MAX(N18,P18)</f>
        <v>221.5</v>
      </c>
      <c r="U18" s="87">
        <f>IF(M18&gt;0,3,0)</f>
        <v>0</v>
      </c>
      <c r="V18" s="87">
        <f>IF(Q18&gt;0,3,0)</f>
        <v>3</v>
      </c>
      <c r="W18">
        <v>54</v>
      </c>
      <c r="X18" s="88">
        <v>14</v>
      </c>
      <c r="Y18" s="88"/>
      <c r="Z18" s="79"/>
      <c r="AA18" s="90"/>
      <c r="AB18" s="79"/>
      <c r="AC18" s="88">
        <v>24</v>
      </c>
      <c r="AD18" s="79"/>
      <c r="AE18" s="79"/>
      <c r="AF18" s="79"/>
      <c r="AG18" s="79"/>
      <c r="AH18" s="94">
        <f>MAX(AB18:AG18)</f>
        <v>24</v>
      </c>
      <c r="AI18" s="90">
        <f>AH18*AI$5</f>
        <v>12</v>
      </c>
      <c r="AM18" s="96"/>
      <c r="AP18" s="2"/>
      <c r="AU18" s="96"/>
      <c r="AV18" s="96"/>
      <c r="AW18" s="96"/>
    </row>
    <row r="19" spans="1:46" s="95" customFormat="1" ht="15.75" customHeight="1">
      <c r="A19" s="75">
        <f>A18+1</f>
        <v>13</v>
      </c>
      <c r="B19" s="97" t="s">
        <v>57</v>
      </c>
      <c r="C19" s="42" t="s">
        <v>44</v>
      </c>
      <c r="D19" s="77" t="s">
        <v>40</v>
      </c>
      <c r="E19" s="77" t="s">
        <v>41</v>
      </c>
      <c r="F19" s="78" t="str">
        <f>IF(G19&lt;1940,"L",IF(G19&lt;1945,"SM",IF(G19&lt;1955,"M",IF(G19&gt;2000,"J",""))))</f>
        <v>M</v>
      </c>
      <c r="G19" s="77">
        <v>1954</v>
      </c>
      <c r="H19" s="79"/>
      <c r="I19" s="80">
        <f>I$5-W19+1</f>
        <v>74</v>
      </c>
      <c r="J19" s="80">
        <v>31</v>
      </c>
      <c r="K19" s="88"/>
      <c r="L19" s="81">
        <f>IF(X19&lt;&gt;"",(L$5-X19+1)*1.5,"")</f>
        <v>97.5</v>
      </c>
      <c r="M19" s="82">
        <f>Z19</f>
        <v>27</v>
      </c>
      <c r="N19" s="83">
        <f>AA19</f>
        <v>13.5</v>
      </c>
      <c r="O19" s="84">
        <f>AH19</f>
        <v>38</v>
      </c>
      <c r="P19" s="84">
        <f>AI19</f>
        <v>19</v>
      </c>
      <c r="Q19" s="83">
        <f>SUM(H19:L19)</f>
        <v>202.5</v>
      </c>
      <c r="R19" s="85">
        <f>SUM(H19:L19)+MAX(M19,O19)</f>
        <v>240.5</v>
      </c>
      <c r="S19" s="86">
        <f>R19+MAX(U19,V19)</f>
        <v>243.5</v>
      </c>
      <c r="T19" s="85">
        <f>SUM($H19:$L19)+MAX(N19,P19)</f>
        <v>221.5</v>
      </c>
      <c r="U19" s="87">
        <f>IF(M19&gt;0,3,0)</f>
        <v>3</v>
      </c>
      <c r="V19" s="87">
        <f>IF(Q19&gt;0,3,0)</f>
        <v>3</v>
      </c>
      <c r="W19" s="88">
        <v>7</v>
      </c>
      <c r="X19" s="88">
        <v>12</v>
      </c>
      <c r="Y19" s="88">
        <v>25</v>
      </c>
      <c r="Z19" s="79">
        <f>IF(Y19&gt;0,Y$5-Y19+1,0)</f>
        <v>27</v>
      </c>
      <c r="AA19" s="90">
        <f>Z19*AA$5</f>
        <v>13.5</v>
      </c>
      <c r="AB19" s="79"/>
      <c r="AC19" s="88"/>
      <c r="AD19" s="79">
        <v>38</v>
      </c>
      <c r="AE19" s="79"/>
      <c r="AF19" s="79"/>
      <c r="AG19" s="79"/>
      <c r="AH19" s="94">
        <f>MAX(AB19:AG19)</f>
        <v>38</v>
      </c>
      <c r="AI19" s="90">
        <f>AH19*AI$5</f>
        <v>19</v>
      </c>
      <c r="AL19" s="103"/>
      <c r="AP19" s="103"/>
      <c r="AT19" s="96"/>
    </row>
    <row r="20" spans="1:39" s="95" customFormat="1" ht="15.75" customHeight="1">
      <c r="A20" s="75">
        <f>A19+1</f>
        <v>14</v>
      </c>
      <c r="B20" s="97" t="s">
        <v>58</v>
      </c>
      <c r="C20" s="42" t="s">
        <v>39</v>
      </c>
      <c r="D20" s="77" t="s">
        <v>40</v>
      </c>
      <c r="E20" s="77" t="s">
        <v>41</v>
      </c>
      <c r="F20" s="78" t="str">
        <f>IF(G20&lt;1940,"L",IF(G20&lt;1945,"SM",IF(G20&lt;1955,"M",IF(G20&gt;2000,"J",""))))</f>
        <v>M</v>
      </c>
      <c r="G20" s="77">
        <v>1950</v>
      </c>
      <c r="H20" s="79">
        <v>8</v>
      </c>
      <c r="I20" s="80">
        <f>I$5-W20+1</f>
        <v>72</v>
      </c>
      <c r="J20" s="80">
        <v>12</v>
      </c>
      <c r="K20" s="88">
        <v>19</v>
      </c>
      <c r="L20" s="81">
        <f>IF(X20&lt;&gt;"",(L$5-X20+1)*1.5,"")</f>
        <v>76.5</v>
      </c>
      <c r="M20" s="82"/>
      <c r="N20" s="83"/>
      <c r="O20" s="84">
        <f>AH20</f>
        <v>40</v>
      </c>
      <c r="P20" s="84">
        <f>AI20</f>
        <v>20</v>
      </c>
      <c r="Q20" s="83">
        <f>SUM(H20:L20)</f>
        <v>187.5</v>
      </c>
      <c r="R20" s="85">
        <f>SUM(H20:L20)+MAX(M20,O20)</f>
        <v>227.5</v>
      </c>
      <c r="S20" s="86">
        <f>R20+MAX(U20,V20)</f>
        <v>230.5</v>
      </c>
      <c r="T20" s="85">
        <f>SUM($H20:$L20)+MAX(N20,P20)</f>
        <v>207.5</v>
      </c>
      <c r="U20" s="87">
        <f>IF(M20&gt;0,3,0)</f>
        <v>0</v>
      </c>
      <c r="V20" s="87">
        <f>IF(Q20&gt;0,3,0)</f>
        <v>3</v>
      </c>
      <c r="W20" s="88">
        <v>9</v>
      </c>
      <c r="X20" s="88">
        <v>26</v>
      </c>
      <c r="Y20" s="98"/>
      <c r="Z20" s="79"/>
      <c r="AA20" s="90"/>
      <c r="AB20" s="79">
        <v>40</v>
      </c>
      <c r="AC20" s="110">
        <v>13</v>
      </c>
      <c r="AD20" s="79"/>
      <c r="AE20" s="100"/>
      <c r="AF20" s="79"/>
      <c r="AG20" s="79"/>
      <c r="AH20" s="94">
        <f>MAX(AB20:AG20)</f>
        <v>40</v>
      </c>
      <c r="AI20" s="90">
        <f>AH20*AI$5</f>
        <v>20</v>
      </c>
      <c r="AM20" s="2"/>
    </row>
    <row r="21" spans="1:38" s="95" customFormat="1" ht="15.75" customHeight="1">
      <c r="A21" s="75">
        <f>A20+1</f>
        <v>15</v>
      </c>
      <c r="B21" s="97" t="s">
        <v>59</v>
      </c>
      <c r="C21" s="42" t="s">
        <v>39</v>
      </c>
      <c r="D21" s="77" t="s">
        <v>40</v>
      </c>
      <c r="E21" s="77" t="s">
        <v>41</v>
      </c>
      <c r="F21" s="78" t="str">
        <f>IF(G21&lt;1940,"L",IF(G21&lt;1945,"SM",IF(G21&lt;1955,"M",IF(G21&gt;2000,"J",""))))</f>
        <v>M</v>
      </c>
      <c r="G21" s="77">
        <v>1945</v>
      </c>
      <c r="H21" s="79">
        <v>20</v>
      </c>
      <c r="I21" s="80">
        <f>I$5-W21+1</f>
        <v>77</v>
      </c>
      <c r="J21" s="80"/>
      <c r="K21" s="88">
        <v>17</v>
      </c>
      <c r="L21" s="81">
        <f>IF(X21&lt;&gt;"",(L$5-X21+1)*1.5,"")</f>
        <v>67.5</v>
      </c>
      <c r="M21" s="82">
        <f>Z21</f>
        <v>41</v>
      </c>
      <c r="N21" s="83">
        <f>AA21</f>
        <v>20.5</v>
      </c>
      <c r="O21" s="84">
        <f>AH21</f>
        <v>45</v>
      </c>
      <c r="P21" s="84">
        <f>AI21</f>
        <v>22.5</v>
      </c>
      <c r="Q21" s="83">
        <f>SUM(H21:L21)</f>
        <v>181.5</v>
      </c>
      <c r="R21" s="85">
        <f>SUM(H21:L21)+MAX(M21,O21)</f>
        <v>226.5</v>
      </c>
      <c r="S21" s="86">
        <f>R21+MAX(U21,V21)</f>
        <v>229.5</v>
      </c>
      <c r="T21" s="85">
        <f>SUM($H21:$L21)+MAX(N21,P21)</f>
        <v>204</v>
      </c>
      <c r="U21" s="87">
        <f>IF(M21&gt;0,3,0)</f>
        <v>3</v>
      </c>
      <c r="V21" s="87">
        <f>IF(Q21&gt;0,3,0)</f>
        <v>3</v>
      </c>
      <c r="W21" s="88">
        <v>4</v>
      </c>
      <c r="X21" s="88">
        <v>32</v>
      </c>
      <c r="Y21" s="98">
        <v>11</v>
      </c>
      <c r="Z21" s="79">
        <f>IF(Y21&gt;0,Y$5-Y21+1,0)</f>
        <v>41</v>
      </c>
      <c r="AA21" s="90">
        <f>Z21*AA$5</f>
        <v>20.5</v>
      </c>
      <c r="AB21" s="79">
        <v>41</v>
      </c>
      <c r="AC21" s="88"/>
      <c r="AD21" s="79"/>
      <c r="AE21" s="79">
        <v>45</v>
      </c>
      <c r="AF21" s="79"/>
      <c r="AG21" s="79"/>
      <c r="AH21" s="94">
        <f>MAX(AB21:AG21)</f>
        <v>45</v>
      </c>
      <c r="AI21" s="90">
        <f>AH21*AI$5</f>
        <v>22.5</v>
      </c>
      <c r="AL21" s="96"/>
    </row>
    <row r="22" spans="1:43" s="95" customFormat="1" ht="15.75" customHeight="1">
      <c r="A22" s="75">
        <f>A21+1</f>
        <v>16</v>
      </c>
      <c r="B22" s="97" t="s">
        <v>60</v>
      </c>
      <c r="C22" s="42" t="s">
        <v>39</v>
      </c>
      <c r="D22" s="77" t="s">
        <v>40</v>
      </c>
      <c r="E22" s="77" t="s">
        <v>41</v>
      </c>
      <c r="F22" s="78">
        <f>IF(G22&lt;1940,"L",IF(G22&lt;1945,"SM",IF(G22&lt;1955,"M",IF(G22&gt;2000,"J",""))))</f>
      </c>
      <c r="G22" s="77">
        <v>1959</v>
      </c>
      <c r="H22" s="79">
        <v>34</v>
      </c>
      <c r="I22" s="80">
        <f>I$5-W22+1</f>
        <v>73</v>
      </c>
      <c r="J22" s="80"/>
      <c r="K22" s="88"/>
      <c r="L22" s="81">
        <f>IF(X22&lt;&gt;"",(L$5-X22+1)*1.5,"")</f>
        <v>72</v>
      </c>
      <c r="M22" s="82"/>
      <c r="N22" s="83"/>
      <c r="O22" s="84">
        <f>AH22</f>
        <v>44</v>
      </c>
      <c r="P22" s="84">
        <f>AI22</f>
        <v>22</v>
      </c>
      <c r="Q22" s="83">
        <f>SUM(H22:L22)</f>
        <v>179</v>
      </c>
      <c r="R22" s="85">
        <f>SUM(H22:L22)+MAX(M22,O22)</f>
        <v>223</v>
      </c>
      <c r="S22" s="86">
        <f>R22+MAX(U22,V22)</f>
        <v>226</v>
      </c>
      <c r="T22" s="85">
        <f>SUM($H22:$L22)+MAX(N22,P22)</f>
        <v>201</v>
      </c>
      <c r="U22" s="87">
        <f>IF(M22&gt;0,3,0)</f>
        <v>0</v>
      </c>
      <c r="V22" s="87">
        <f>IF(Q22&gt;0,3,0)</f>
        <v>3</v>
      </c>
      <c r="W22" s="88">
        <v>8</v>
      </c>
      <c r="X22" s="88">
        <v>29</v>
      </c>
      <c r="Y22" s="98"/>
      <c r="Z22" s="79"/>
      <c r="AA22" s="90"/>
      <c r="AB22" s="91">
        <v>44</v>
      </c>
      <c r="AC22" s="88"/>
      <c r="AD22" s="79"/>
      <c r="AE22" s="100"/>
      <c r="AF22" s="79"/>
      <c r="AG22" s="79"/>
      <c r="AH22" s="94">
        <f>MAX(AB22:AG22)</f>
        <v>44</v>
      </c>
      <c r="AI22" s="90">
        <f>AH22*AI$5</f>
        <v>22</v>
      </c>
      <c r="AQ22" s="96"/>
    </row>
    <row r="23" spans="1:43" s="95" customFormat="1" ht="15.75" customHeight="1">
      <c r="A23" s="75">
        <f>A22+1</f>
        <v>17</v>
      </c>
      <c r="B23" s="76" t="s">
        <v>61</v>
      </c>
      <c r="C23" s="42" t="s">
        <v>62</v>
      </c>
      <c r="D23" s="77" t="s">
        <v>40</v>
      </c>
      <c r="E23" s="77" t="s">
        <v>41</v>
      </c>
      <c r="F23" s="78">
        <f>IF(G23&lt;1940,"L",IF(G23&lt;1945,"SM",IF(G23&lt;1955,"M",IF(G23&gt;2000,"J",""))))</f>
      </c>
      <c r="G23" s="77">
        <v>1958</v>
      </c>
      <c r="H23" s="109">
        <v>29</v>
      </c>
      <c r="I23" s="80">
        <f>I$5-W23+1</f>
        <v>25</v>
      </c>
      <c r="J23" s="80"/>
      <c r="K23" s="109">
        <v>36</v>
      </c>
      <c r="L23" s="81">
        <f>IF(X23&lt;&gt;"",(L$5-X23+1)*1.5,"")</f>
        <v>99</v>
      </c>
      <c r="M23" s="82"/>
      <c r="N23" s="83"/>
      <c r="O23" s="84">
        <f>AH23</f>
        <v>21</v>
      </c>
      <c r="P23" s="84">
        <f>AI23</f>
        <v>10.5</v>
      </c>
      <c r="Q23" s="83">
        <f>SUM(H23:L23)</f>
        <v>189</v>
      </c>
      <c r="R23" s="85">
        <f>SUM(H23:L23)+MAX(M23,O23)</f>
        <v>210</v>
      </c>
      <c r="S23" s="86">
        <f>R23+MAX(U23,V23)</f>
        <v>213</v>
      </c>
      <c r="T23" s="85">
        <f>SUM($H23:$L23)+MAX(N23,P23)</f>
        <v>199.5</v>
      </c>
      <c r="U23" s="87">
        <f>IF(M23&gt;0,3,0)</f>
        <v>0</v>
      </c>
      <c r="V23" s="87">
        <f>IF(Q23&gt;0,3,0)</f>
        <v>3</v>
      </c>
      <c r="W23" s="88">
        <v>56</v>
      </c>
      <c r="X23" s="109">
        <v>11</v>
      </c>
      <c r="Y23" s="89"/>
      <c r="Z23" s="79"/>
      <c r="AA23" s="90"/>
      <c r="AB23" s="79"/>
      <c r="AC23" s="109">
        <v>21</v>
      </c>
      <c r="AD23" s="79"/>
      <c r="AE23" s="100"/>
      <c r="AF23" s="79"/>
      <c r="AG23" s="79"/>
      <c r="AH23" s="94">
        <f>MAX(AB23:AG23)</f>
        <v>21</v>
      </c>
      <c r="AI23" s="90">
        <f>AH23*AI$5</f>
        <v>10.5</v>
      </c>
      <c r="AQ23" s="2"/>
    </row>
    <row r="24" spans="1:45" s="95" customFormat="1" ht="15.75" customHeight="1">
      <c r="A24" s="75">
        <f>A23+1</f>
        <v>18</v>
      </c>
      <c r="B24" s="97" t="s">
        <v>63</v>
      </c>
      <c r="C24" s="42" t="s">
        <v>39</v>
      </c>
      <c r="D24" s="77" t="s">
        <v>40</v>
      </c>
      <c r="E24" s="77" t="s">
        <v>41</v>
      </c>
      <c r="F24" s="78" t="str">
        <f>IF(G24&lt;1940,"L",IF(G24&lt;1945,"SM",IF(G24&lt;1955,"M",IF(G24&gt;2000,"J",""))))</f>
        <v>M</v>
      </c>
      <c r="G24" s="77">
        <v>1949</v>
      </c>
      <c r="H24" s="79">
        <v>50</v>
      </c>
      <c r="I24" s="80">
        <f>I$5-W24+1</f>
        <v>64</v>
      </c>
      <c r="J24" s="80">
        <v>27</v>
      </c>
      <c r="K24" s="88">
        <v>30</v>
      </c>
      <c r="L24" s="81">
        <f>IF(X24&lt;&gt;"",(L$5-X24+1)*1.5,"")</f>
      </c>
      <c r="M24" s="82">
        <f>Z24</f>
        <v>47</v>
      </c>
      <c r="N24" s="83">
        <f>AA24</f>
        <v>23.5</v>
      </c>
      <c r="O24" s="84">
        <f>AH24</f>
        <v>43</v>
      </c>
      <c r="P24" s="84">
        <f>AI24</f>
        <v>21.5</v>
      </c>
      <c r="Q24" s="83">
        <f>SUM(H24:L24)</f>
        <v>171</v>
      </c>
      <c r="R24" s="85">
        <f>SUM(H24:L24)+MAX(M24,O24)</f>
        <v>218</v>
      </c>
      <c r="S24" s="86">
        <f>R24+MAX(U24,V24)</f>
        <v>221</v>
      </c>
      <c r="T24" s="85">
        <f>SUM($H24:$L24)+MAX(N24,P24)</f>
        <v>194.5</v>
      </c>
      <c r="U24" s="87">
        <f>IF(M24&gt;0,3,0)</f>
        <v>3</v>
      </c>
      <c r="V24" s="87">
        <f>IF(Q24&gt;0,3,0)</f>
        <v>3</v>
      </c>
      <c r="W24" s="88">
        <v>17</v>
      </c>
      <c r="X24" s="88"/>
      <c r="Y24" s="98">
        <v>5</v>
      </c>
      <c r="Z24" s="79">
        <f>IF(Y24&gt;0,Y$5-Y24+1,0)</f>
        <v>47</v>
      </c>
      <c r="AA24" s="90">
        <f>Z24*AA$5</f>
        <v>23.5</v>
      </c>
      <c r="AB24" s="91">
        <v>43</v>
      </c>
      <c r="AC24" s="88"/>
      <c r="AD24" s="79"/>
      <c r="AE24" s="79"/>
      <c r="AF24" s="79"/>
      <c r="AG24" s="79"/>
      <c r="AH24" s="94">
        <f>MAX(AB24:AG24)</f>
        <v>43</v>
      </c>
      <c r="AI24" s="90">
        <f>AH24*AI$5</f>
        <v>21.5</v>
      </c>
      <c r="AP24" s="2"/>
      <c r="AR24" s="2"/>
      <c r="AS24" s="2"/>
    </row>
    <row r="25" spans="1:38" s="95" customFormat="1" ht="15.75" customHeight="1">
      <c r="A25" s="75">
        <f>A24+1</f>
        <v>19</v>
      </c>
      <c r="B25" s="76" t="s">
        <v>64</v>
      </c>
      <c r="C25" s="42" t="s">
        <v>44</v>
      </c>
      <c r="D25" s="77" t="s">
        <v>40</v>
      </c>
      <c r="E25" s="77" t="s">
        <v>41</v>
      </c>
      <c r="F25" s="78">
        <f>IF(G25&lt;1940,"L",IF(G25&lt;1945,"SM",IF(G25&lt;1955,"M",IF(G25&gt;2000,"J",""))))</f>
      </c>
      <c r="G25" s="77">
        <v>1969</v>
      </c>
      <c r="H25" s="79">
        <v>35</v>
      </c>
      <c r="I25" s="80">
        <f>I$5-W25+1</f>
        <v>81</v>
      </c>
      <c r="J25" s="80">
        <v>17</v>
      </c>
      <c r="K25" s="79">
        <v>33</v>
      </c>
      <c r="L25" s="81">
        <f>IF(X25&lt;&gt;"",(L$5-X25+1)*1.5,"")</f>
      </c>
      <c r="M25" s="102">
        <f>Z25</f>
        <v>49</v>
      </c>
      <c r="N25" s="83">
        <f>AA25</f>
        <v>24.5</v>
      </c>
      <c r="O25" s="84">
        <f>AH25</f>
        <v>41</v>
      </c>
      <c r="P25" s="84">
        <f>AI25</f>
        <v>20.5</v>
      </c>
      <c r="Q25" s="83">
        <f>SUM(H25:L25)</f>
        <v>166</v>
      </c>
      <c r="R25" s="85">
        <f>SUM(H25:L25)+MAX(M25,O25)</f>
        <v>215</v>
      </c>
      <c r="S25" s="86">
        <f>R25+MAX(U25,V25)</f>
        <v>218</v>
      </c>
      <c r="T25" s="85">
        <f>SUM($H25:$L25)+MAX(N25,P25)</f>
        <v>190.5</v>
      </c>
      <c r="U25" s="87">
        <f>IF(M25&gt;0,3,0)</f>
        <v>3</v>
      </c>
      <c r="V25" s="87">
        <f>IF(Q25&gt;0,3,0)</f>
        <v>3</v>
      </c>
      <c r="W25" s="88"/>
      <c r="X25" s="88"/>
      <c r="Y25" s="88">
        <v>3</v>
      </c>
      <c r="Z25" s="79">
        <f>IF(Y25&gt;0,Y$5-Y25+1,0)</f>
        <v>49</v>
      </c>
      <c r="AA25" s="90">
        <f>Z25*AA$5</f>
        <v>24.5</v>
      </c>
      <c r="AB25" s="91"/>
      <c r="AC25" s="79"/>
      <c r="AD25" s="79">
        <v>41</v>
      </c>
      <c r="AE25" s="93">
        <v>32</v>
      </c>
      <c r="AF25" s="79"/>
      <c r="AG25" s="79"/>
      <c r="AH25" s="94">
        <f>MAX(AB25:AG25)</f>
        <v>41</v>
      </c>
      <c r="AI25" s="90">
        <f>AH25*AI$5</f>
        <v>20.5</v>
      </c>
      <c r="AL25" s="96"/>
    </row>
    <row r="26" spans="1:41" s="95" customFormat="1" ht="15.75" customHeight="1">
      <c r="A26" s="75">
        <f>A25+1</f>
        <v>20</v>
      </c>
      <c r="B26" s="97" t="s">
        <v>65</v>
      </c>
      <c r="C26" s="42" t="s">
        <v>7</v>
      </c>
      <c r="D26" s="77" t="s">
        <v>40</v>
      </c>
      <c r="E26" s="77" t="s">
        <v>41</v>
      </c>
      <c r="F26" s="78" t="str">
        <f>IF(G26&lt;1940,"L",IF(G26&lt;1945,"SM",IF(G26&lt;1955,"M",IF(G26&gt;2000,"J",""))))</f>
        <v>SM</v>
      </c>
      <c r="G26" s="77">
        <v>1943</v>
      </c>
      <c r="H26" s="79">
        <v>13</v>
      </c>
      <c r="I26" s="80">
        <f>I$5-W26+1</f>
        <v>76</v>
      </c>
      <c r="J26" s="80">
        <v>14</v>
      </c>
      <c r="K26" s="88"/>
      <c r="L26" s="81">
        <f>IF(X26&lt;&gt;"",(L$5-X26+1)*1.5,"")</f>
        <v>75</v>
      </c>
      <c r="M26" s="82">
        <f>Z26</f>
        <v>16</v>
      </c>
      <c r="N26" s="83">
        <f>AA26</f>
        <v>8</v>
      </c>
      <c r="O26" s="84">
        <f>AH26</f>
        <v>14</v>
      </c>
      <c r="P26" s="84">
        <f>AI26</f>
        <v>7</v>
      </c>
      <c r="Q26" s="83">
        <f>SUM(H26:L26)</f>
        <v>178</v>
      </c>
      <c r="R26" s="85">
        <f>SUM(H26:L26)+MAX(M26,O26)</f>
        <v>194</v>
      </c>
      <c r="S26" s="86">
        <f>R26+MAX(U26,V26)</f>
        <v>197</v>
      </c>
      <c r="T26" s="85">
        <f>SUM($H26:$L26)+MAX(N26,P26)</f>
        <v>186</v>
      </c>
      <c r="U26" s="87">
        <f>IF(M26&gt;0,3,0)</f>
        <v>3</v>
      </c>
      <c r="V26" s="87">
        <f>IF(Q26&gt;0,3,0)</f>
        <v>3</v>
      </c>
      <c r="W26" s="88">
        <v>5</v>
      </c>
      <c r="X26" s="88">
        <v>27</v>
      </c>
      <c r="Y26" s="98">
        <v>36</v>
      </c>
      <c r="Z26" s="79">
        <f>IF(Y26&gt;0,Y$5-Y26+1,0)</f>
        <v>16</v>
      </c>
      <c r="AA26" s="90">
        <f>Z26*AA$5</f>
        <v>8</v>
      </c>
      <c r="AB26" s="79"/>
      <c r="AC26" s="88"/>
      <c r="AD26" s="79"/>
      <c r="AE26" s="100"/>
      <c r="AF26" s="79">
        <v>14</v>
      </c>
      <c r="AG26" s="79"/>
      <c r="AH26" s="94">
        <f>MAX(AB26:AG26)</f>
        <v>14</v>
      </c>
      <c r="AI26" s="90">
        <f>AH26*AI$5</f>
        <v>7</v>
      </c>
      <c r="AN26" s="2"/>
      <c r="AO26" s="2"/>
    </row>
    <row r="27" spans="1:49" s="95" customFormat="1" ht="15.75" customHeight="1">
      <c r="A27" s="75">
        <f>A26+1</f>
        <v>21</v>
      </c>
      <c r="B27" s="76" t="s">
        <v>66</v>
      </c>
      <c r="C27" s="42" t="s">
        <v>44</v>
      </c>
      <c r="D27" s="77" t="s">
        <v>40</v>
      </c>
      <c r="E27" s="77" t="s">
        <v>41</v>
      </c>
      <c r="F27" s="78" t="str">
        <f>IF(G27&lt;1940,"L",IF(G27&lt;1945,"SM",IF(G27&lt;1955,"M",IF(G27&gt;2000,"J",""))))</f>
        <v>M</v>
      </c>
      <c r="G27" s="77">
        <v>1954</v>
      </c>
      <c r="H27" s="79">
        <v>16</v>
      </c>
      <c r="I27" s="80">
        <f>I$5-W27+1</f>
        <v>59</v>
      </c>
      <c r="J27" s="80"/>
      <c r="K27" s="79"/>
      <c r="L27" s="81">
        <f>IF(X27&lt;&gt;"",(L$5-X27+1)*1.5,"")</f>
        <v>93</v>
      </c>
      <c r="M27" s="82">
        <f>Z27</f>
        <v>5</v>
      </c>
      <c r="N27" s="83">
        <f>AA27</f>
        <v>2.5</v>
      </c>
      <c r="O27" s="84">
        <f>AH27</f>
        <v>36</v>
      </c>
      <c r="P27" s="84">
        <f>AI27</f>
        <v>18</v>
      </c>
      <c r="Q27" s="83">
        <f>SUM(H27:L27)</f>
        <v>168</v>
      </c>
      <c r="R27" s="85">
        <f>SUM(H27:L27)+MAX(M27,O27)</f>
        <v>204</v>
      </c>
      <c r="S27" s="86">
        <f>R27+MAX(U27,V27)</f>
        <v>207</v>
      </c>
      <c r="T27" s="85">
        <f>SUM($H27:$L27)+MAX(N27,P27)</f>
        <v>186</v>
      </c>
      <c r="U27" s="87">
        <f>IF(M27&gt;0,3,0)</f>
        <v>3</v>
      </c>
      <c r="V27" s="87">
        <f>IF(Q27&gt;0,3,0)</f>
        <v>3</v>
      </c>
      <c r="W27" s="88">
        <v>22</v>
      </c>
      <c r="X27" s="88">
        <v>15</v>
      </c>
      <c r="Y27" s="89">
        <v>47</v>
      </c>
      <c r="Z27" s="79">
        <f>IF(Y27&gt;0,Y$5-Y27+1,0)</f>
        <v>5</v>
      </c>
      <c r="AA27" s="90">
        <f>Z27*AA$5</f>
        <v>2.5</v>
      </c>
      <c r="AB27" s="79"/>
      <c r="AC27" s="79"/>
      <c r="AD27" s="79">
        <v>23</v>
      </c>
      <c r="AE27" s="79">
        <v>36</v>
      </c>
      <c r="AF27" s="79"/>
      <c r="AG27" s="79"/>
      <c r="AH27" s="94">
        <f>MAX(AB27:AG27)</f>
        <v>36</v>
      </c>
      <c r="AI27" s="90">
        <f>AH27*AI$5</f>
        <v>18</v>
      </c>
      <c r="AM27" s="2"/>
      <c r="AQ27" s="2"/>
      <c r="AU27" s="96"/>
      <c r="AV27" s="96"/>
      <c r="AW27" s="96"/>
    </row>
    <row r="28" spans="1:46" s="95" customFormat="1" ht="15.75" customHeight="1">
      <c r="A28" s="75">
        <f>A27+1</f>
        <v>22</v>
      </c>
      <c r="B28" s="97" t="s">
        <v>67</v>
      </c>
      <c r="C28" s="42" t="s">
        <v>44</v>
      </c>
      <c r="D28" s="77" t="s">
        <v>40</v>
      </c>
      <c r="E28" s="77" t="s">
        <v>41</v>
      </c>
      <c r="F28" s="78">
        <f>IF(G28&lt;1940,"L",IF(G28&lt;1945,"SM",IF(G28&lt;1955,"M",IF(G28&gt;2000,"J",""))))</f>
      </c>
      <c r="G28" s="77">
        <v>1975</v>
      </c>
      <c r="H28" s="79">
        <v>45</v>
      </c>
      <c r="I28" s="80">
        <f>I$5-W28+1</f>
        <v>58</v>
      </c>
      <c r="J28" s="80">
        <v>26</v>
      </c>
      <c r="K28" s="88">
        <v>35</v>
      </c>
      <c r="L28" s="81">
        <f>IF(X28&lt;&gt;"",(L$5-X28+1)*1.5,"")</f>
      </c>
      <c r="M28" s="82">
        <f>Z28</f>
        <v>32</v>
      </c>
      <c r="N28" s="83">
        <f>AA28</f>
        <v>16</v>
      </c>
      <c r="O28" s="84">
        <f>AH28</f>
        <v>30</v>
      </c>
      <c r="P28" s="84">
        <f>AI28</f>
        <v>15</v>
      </c>
      <c r="Q28" s="83">
        <f>SUM(H28:L28)</f>
        <v>164</v>
      </c>
      <c r="R28" s="85">
        <f>SUM(H28:L28)+MAX(M28,O28)</f>
        <v>196</v>
      </c>
      <c r="S28" s="86">
        <f>R28+MAX(U28,V28)</f>
        <v>199</v>
      </c>
      <c r="T28" s="85">
        <f>SUM($H28:$L28)+MAX(N28,P28)</f>
        <v>180</v>
      </c>
      <c r="U28" s="87">
        <f>IF(M28&gt;0,3,0)</f>
        <v>3</v>
      </c>
      <c r="V28" s="87">
        <f>IF(Q28&gt;0,3,0)</f>
        <v>3</v>
      </c>
      <c r="W28" s="88">
        <v>23</v>
      </c>
      <c r="X28" s="88"/>
      <c r="Y28" s="98">
        <v>20</v>
      </c>
      <c r="Z28" s="79">
        <f>IF(Y28&gt;0,Y$5-Y28+1,0)</f>
        <v>32</v>
      </c>
      <c r="AA28" s="90">
        <f>Z28*AA$5</f>
        <v>16</v>
      </c>
      <c r="AB28" s="79"/>
      <c r="AC28" s="88"/>
      <c r="AD28" s="79">
        <v>30</v>
      </c>
      <c r="AE28" s="79"/>
      <c r="AF28" s="79"/>
      <c r="AG28" s="79"/>
      <c r="AH28" s="94">
        <f>MAX(AB28:AG28)</f>
        <v>30</v>
      </c>
      <c r="AI28" s="90">
        <f>AH28*AI$5</f>
        <v>15</v>
      </c>
      <c r="AT28" s="103"/>
    </row>
    <row r="29" spans="1:49" s="95" customFormat="1" ht="15.75" customHeight="1">
      <c r="A29" s="75">
        <f>A28+1</f>
        <v>23</v>
      </c>
      <c r="B29" s="111" t="s">
        <v>68</v>
      </c>
      <c r="C29" s="42" t="s">
        <v>39</v>
      </c>
      <c r="D29" s="112" t="s">
        <v>69</v>
      </c>
      <c r="E29" s="77" t="s">
        <v>41</v>
      </c>
      <c r="F29" s="78">
        <f>IF(G29&lt;1940,"L",IF(G29&lt;1945,"SM",IF(G29&lt;1955,"M",IF(G29&gt;2000,"J",""))))</f>
      </c>
      <c r="G29" s="77">
        <v>1973</v>
      </c>
      <c r="H29" s="79"/>
      <c r="I29" s="80">
        <f>I$5-W29+1</f>
        <v>55</v>
      </c>
      <c r="J29" s="80"/>
      <c r="K29" s="88">
        <v>25</v>
      </c>
      <c r="L29" s="81">
        <f>IF(X29&lt;&gt;"",(L$5-X29+1)*1.5,"")</f>
        <v>70.5</v>
      </c>
      <c r="M29" s="102"/>
      <c r="N29" s="107"/>
      <c r="O29" s="84">
        <f>AH29</f>
        <v>47</v>
      </c>
      <c r="P29" s="84">
        <f>AI29</f>
        <v>23.5</v>
      </c>
      <c r="Q29" s="83">
        <f>SUM(H29:L29)</f>
        <v>150.5</v>
      </c>
      <c r="R29" s="85">
        <f>SUM(H29:L29)+MAX(M29,O29)</f>
        <v>197.5</v>
      </c>
      <c r="S29" s="86">
        <f>R29+MAX(U29,V29)</f>
        <v>200.5</v>
      </c>
      <c r="T29" s="85">
        <f>SUM($H29:$L29)+MAX(N29,P29)</f>
        <v>174</v>
      </c>
      <c r="U29" s="87">
        <f>IF(M29&gt;0,3,0)</f>
        <v>0</v>
      </c>
      <c r="V29" s="87">
        <f>IF(Q29&gt;0,3,0)</f>
        <v>3</v>
      </c>
      <c r="W29" s="88">
        <v>26</v>
      </c>
      <c r="X29" s="88">
        <v>30</v>
      </c>
      <c r="Y29" s="88"/>
      <c r="Z29" s="91"/>
      <c r="AA29" s="90"/>
      <c r="AB29" s="79">
        <v>47</v>
      </c>
      <c r="AC29" s="88"/>
      <c r="AD29" s="79"/>
      <c r="AE29" s="100"/>
      <c r="AF29" s="79"/>
      <c r="AG29" s="79"/>
      <c r="AH29" s="94">
        <f>MAX(AB29:AG29)</f>
        <v>47</v>
      </c>
      <c r="AI29" s="90">
        <f>AH29*AI$5</f>
        <v>23.5</v>
      </c>
      <c r="AJ29" s="96"/>
      <c r="AL29" s="2"/>
      <c r="AU29" s="96"/>
      <c r="AV29" s="96"/>
      <c r="AW29" s="96"/>
    </row>
    <row r="30" spans="1:46" s="95" customFormat="1" ht="15.75" customHeight="1">
      <c r="A30" s="75">
        <f>A29+1</f>
        <v>24</v>
      </c>
      <c r="B30" s="97" t="s">
        <v>70</v>
      </c>
      <c r="C30" s="42" t="s">
        <v>39</v>
      </c>
      <c r="D30" s="77" t="s">
        <v>40</v>
      </c>
      <c r="E30" s="77" t="s">
        <v>41</v>
      </c>
      <c r="F30" s="78" t="str">
        <f>IF(G30&lt;1940,"L",IF(G30&lt;1945,"SM",IF(G30&lt;1955,"M",IF(G30&gt;2000,"J",""))))</f>
        <v>M</v>
      </c>
      <c r="G30" s="77">
        <v>1951</v>
      </c>
      <c r="H30" s="79"/>
      <c r="I30" s="80">
        <f>I$5-W30+1</f>
        <v>66</v>
      </c>
      <c r="J30" s="80"/>
      <c r="K30" s="88"/>
      <c r="L30" s="81">
        <f>IF(X30&lt;&gt;"",(L$5-X30+1)*1.5,"")</f>
        <v>84</v>
      </c>
      <c r="M30" s="102"/>
      <c r="N30" s="107"/>
      <c r="O30" s="84">
        <f>AH30</f>
        <v>45</v>
      </c>
      <c r="P30" s="84">
        <f>AI30</f>
        <v>22.5</v>
      </c>
      <c r="Q30" s="83">
        <f>SUM(H30:L30)</f>
        <v>150</v>
      </c>
      <c r="R30" s="85">
        <f>SUM(H30:L30)+MAX(M30,O30)</f>
        <v>195</v>
      </c>
      <c r="S30" s="86">
        <f>R30+MAX(U30,V30)</f>
        <v>198</v>
      </c>
      <c r="T30" s="85">
        <f>SUM($H30:$L30)+MAX(N30,P30)</f>
        <v>172.5</v>
      </c>
      <c r="U30" s="87">
        <f>IF(M30&gt;0,3,0)</f>
        <v>0</v>
      </c>
      <c r="V30" s="87">
        <f>IF(Q30&gt;0,3,0)</f>
        <v>3</v>
      </c>
      <c r="W30" s="88">
        <v>15</v>
      </c>
      <c r="X30" s="88">
        <v>21</v>
      </c>
      <c r="Y30" s="88"/>
      <c r="Z30" s="79"/>
      <c r="AA30" s="90"/>
      <c r="AB30" s="79">
        <v>45</v>
      </c>
      <c r="AC30" s="88"/>
      <c r="AD30" s="79"/>
      <c r="AE30" s="100"/>
      <c r="AF30" s="79"/>
      <c r="AG30" s="79"/>
      <c r="AH30" s="94">
        <f>MAX(AB30:AG30)</f>
        <v>45</v>
      </c>
      <c r="AI30" s="90">
        <f>AH30*AI$5</f>
        <v>22.5</v>
      </c>
      <c r="AN30" s="96"/>
      <c r="AO30" s="96"/>
      <c r="AT30" s="2"/>
    </row>
    <row r="31" spans="1:46" s="95" customFormat="1" ht="15.75" customHeight="1">
      <c r="A31" s="75">
        <f>A30+1</f>
        <v>25</v>
      </c>
      <c r="B31" s="97" t="s">
        <v>71</v>
      </c>
      <c r="C31" s="42" t="s">
        <v>44</v>
      </c>
      <c r="D31" s="77" t="s">
        <v>40</v>
      </c>
      <c r="E31" s="77" t="s">
        <v>41</v>
      </c>
      <c r="F31" s="78">
        <f>IF(G31&lt;1940,"L",IF(G31&lt;1945,"SM",IF(G31&lt;1955,"M",IF(G31&gt;2000,"J",""))))</f>
      </c>
      <c r="G31" s="77">
        <v>1957</v>
      </c>
      <c r="H31" s="79">
        <v>38</v>
      </c>
      <c r="I31" s="80">
        <f>I$5-W31+1</f>
        <v>60</v>
      </c>
      <c r="J31" s="80">
        <v>24</v>
      </c>
      <c r="K31" s="88">
        <v>31</v>
      </c>
      <c r="L31" s="81">
        <f>IF(X31&lt;&gt;"",(L$5-X31+1)*1.5,"")</f>
      </c>
      <c r="M31" s="82"/>
      <c r="N31" s="83"/>
      <c r="O31" s="84">
        <f>AH31</f>
        <v>37</v>
      </c>
      <c r="P31" s="84">
        <f>AI31</f>
        <v>18.5</v>
      </c>
      <c r="Q31" s="83">
        <f>SUM(H31:L31)</f>
        <v>153</v>
      </c>
      <c r="R31" s="85">
        <f>SUM(H31:L31)+MAX(M31,O31)</f>
        <v>190</v>
      </c>
      <c r="S31" s="86">
        <f>R31+MAX(U31,V31)</f>
        <v>193</v>
      </c>
      <c r="T31" s="85">
        <f>SUM($H31:$L31)+MAX(N31,P31)</f>
        <v>171.5</v>
      </c>
      <c r="U31" s="87">
        <f>IF(M31&gt;0,3,0)</f>
        <v>0</v>
      </c>
      <c r="V31" s="87">
        <f>IF(Q31&gt;0,3,0)</f>
        <v>3</v>
      </c>
      <c r="W31" s="88">
        <v>21</v>
      </c>
      <c r="X31" s="88"/>
      <c r="Y31" s="98"/>
      <c r="Z31" s="79"/>
      <c r="AA31" s="90"/>
      <c r="AB31" s="79"/>
      <c r="AC31" s="88"/>
      <c r="AD31" s="79">
        <v>37</v>
      </c>
      <c r="AE31" s="79"/>
      <c r="AF31" s="79"/>
      <c r="AG31" s="79"/>
      <c r="AH31" s="94">
        <f>MAX(AB31:AG31)</f>
        <v>37</v>
      </c>
      <c r="AI31" s="90">
        <f>AH31*AI$5</f>
        <v>18.5</v>
      </c>
      <c r="AN31" s="96"/>
      <c r="AO31" s="96"/>
      <c r="AT31" s="2"/>
    </row>
    <row r="32" spans="1:42" s="95" customFormat="1" ht="15.75" customHeight="1">
      <c r="A32" s="75">
        <f>A31+1</f>
        <v>26</v>
      </c>
      <c r="B32" s="113" t="s">
        <v>72</v>
      </c>
      <c r="C32" s="42" t="s">
        <v>39</v>
      </c>
      <c r="D32" s="77" t="s">
        <v>40</v>
      </c>
      <c r="E32" s="41" t="s">
        <v>73</v>
      </c>
      <c r="F32" s="78" t="str">
        <f>IF(G32&lt;1940,"L",IF(G32&lt;1945,"SM",IF(G32&lt;1955,"M",IF(G32&gt;2000,"J",""))))</f>
        <v>M</v>
      </c>
      <c r="G32" s="114">
        <v>1954</v>
      </c>
      <c r="H32" s="79">
        <v>18</v>
      </c>
      <c r="I32" s="80">
        <f>I$5-W32+1</f>
        <v>50</v>
      </c>
      <c r="J32" s="80">
        <v>3</v>
      </c>
      <c r="K32" s="106">
        <v>13</v>
      </c>
      <c r="L32" s="81">
        <f>IF(X32&lt;&gt;"",(L$5-X32+1)*1.5,"")</f>
        <v>58.5</v>
      </c>
      <c r="M32" s="82">
        <f>Z32</f>
        <v>43</v>
      </c>
      <c r="N32" s="83">
        <f>AA32</f>
        <v>21.5</v>
      </c>
      <c r="O32" s="84">
        <f>AH32</f>
        <v>36</v>
      </c>
      <c r="P32" s="84">
        <f>AI32</f>
        <v>18</v>
      </c>
      <c r="Q32" s="83">
        <f>SUM(H32:L32)</f>
        <v>142.5</v>
      </c>
      <c r="R32" s="85">
        <f>SUM(H32:L32)+MAX(M32,O32)</f>
        <v>185.5</v>
      </c>
      <c r="S32" s="86">
        <f>R32+MAX(U32,V32)</f>
        <v>188.5</v>
      </c>
      <c r="T32" s="85">
        <f>SUM($H32:$L32)+MAX(N32,P32)</f>
        <v>164</v>
      </c>
      <c r="U32" s="87">
        <f>IF(M32&gt;0,3,0)</f>
        <v>3</v>
      </c>
      <c r="V32" s="87">
        <f>IF(Q32&gt;0,3,0)</f>
        <v>3</v>
      </c>
      <c r="W32" s="88">
        <v>31</v>
      </c>
      <c r="X32" s="88">
        <v>38</v>
      </c>
      <c r="Y32" s="98">
        <v>9</v>
      </c>
      <c r="Z32" s="79">
        <f>IF(Y32&gt;0,Y$5-Y32+1,0)</f>
        <v>43</v>
      </c>
      <c r="AA32" s="90">
        <f>Z32*AA$5</f>
        <v>21.5</v>
      </c>
      <c r="AB32" s="79">
        <v>36</v>
      </c>
      <c r="AC32" s="88"/>
      <c r="AD32" s="79"/>
      <c r="AE32" s="93">
        <v>20</v>
      </c>
      <c r="AF32" s="79"/>
      <c r="AG32" s="79"/>
      <c r="AH32" s="94">
        <f>MAX(AB32:AG32)</f>
        <v>36</v>
      </c>
      <c r="AI32" s="90">
        <f>AH32*AI$5</f>
        <v>18</v>
      </c>
      <c r="AP32" s="2"/>
    </row>
    <row r="33" spans="1:49" s="95" customFormat="1" ht="15.75" customHeight="1">
      <c r="A33" s="75">
        <f>A32+1</f>
        <v>27</v>
      </c>
      <c r="B33" s="97" t="s">
        <v>74</v>
      </c>
      <c r="C33" s="42" t="s">
        <v>51</v>
      </c>
      <c r="D33" s="77" t="s">
        <v>40</v>
      </c>
      <c r="E33" s="77" t="s">
        <v>41</v>
      </c>
      <c r="F33" s="78">
        <f>IF(G33&lt;1940,"L",IF(G33&lt;1945,"SM",IF(G33&lt;1955,"M",IF(G33&gt;2000,"J",""))))</f>
      </c>
      <c r="G33" s="77">
        <v>1959</v>
      </c>
      <c r="H33" s="79"/>
      <c r="I33" s="80">
        <f>I$5-W33+1</f>
        <v>53</v>
      </c>
      <c r="J33" s="80"/>
      <c r="K33" s="88">
        <v>10</v>
      </c>
      <c r="L33" s="81">
        <f>IF(X33&lt;&gt;"",(L$5-X33+1)*1.5,"")</f>
        <v>78</v>
      </c>
      <c r="M33" s="102">
        <f>Z33</f>
        <v>44</v>
      </c>
      <c r="N33" s="83">
        <f>AA33</f>
        <v>22</v>
      </c>
      <c r="O33" s="84">
        <f>AH33</f>
        <v>37</v>
      </c>
      <c r="P33" s="84">
        <f>AI33</f>
        <v>18.5</v>
      </c>
      <c r="Q33" s="83">
        <f>SUM(H33:L33)</f>
        <v>141</v>
      </c>
      <c r="R33" s="85">
        <f>SUM(H33:L33)+MAX(M33,O33)</f>
        <v>185</v>
      </c>
      <c r="S33" s="86">
        <f>R33+MAX(U33,V33)</f>
        <v>188</v>
      </c>
      <c r="T33" s="85">
        <f>SUM($H33:$L33)+MAX(N33,P33)</f>
        <v>163</v>
      </c>
      <c r="U33" s="87">
        <f>IF(M33&gt;0,3,0)</f>
        <v>3</v>
      </c>
      <c r="V33" s="87">
        <f>IF(Q33&gt;0,3,0)</f>
        <v>3</v>
      </c>
      <c r="W33" s="88">
        <v>28</v>
      </c>
      <c r="X33" s="88">
        <v>25</v>
      </c>
      <c r="Y33" s="88">
        <v>8</v>
      </c>
      <c r="Z33" s="91">
        <f>IF(Y33&gt;0,Y$5-Y33+1,0)</f>
        <v>44</v>
      </c>
      <c r="AA33" s="90">
        <f>Z33*AA$5</f>
        <v>22</v>
      </c>
      <c r="AB33" s="79"/>
      <c r="AC33" s="88"/>
      <c r="AD33" s="79"/>
      <c r="AE33" s="79">
        <v>37</v>
      </c>
      <c r="AF33" s="79"/>
      <c r="AG33" s="79"/>
      <c r="AH33" s="94">
        <f>MAX(AB33:AG33)</f>
        <v>37</v>
      </c>
      <c r="AI33" s="90">
        <f>AH33*AI$5</f>
        <v>18.5</v>
      </c>
      <c r="AU33" s="2"/>
      <c r="AV33" s="2"/>
      <c r="AW33" s="2"/>
    </row>
    <row r="34" spans="1:49" ht="15.75" customHeight="1">
      <c r="A34" s="75">
        <f>A33+1</f>
        <v>28</v>
      </c>
      <c r="B34" s="97" t="s">
        <v>75</v>
      </c>
      <c r="C34" s="42" t="s">
        <v>51</v>
      </c>
      <c r="D34" s="77" t="s">
        <v>40</v>
      </c>
      <c r="E34" s="77" t="s">
        <v>41</v>
      </c>
      <c r="F34" s="78">
        <f>IF(G34&lt;1940,"L",IF(G34&lt;1945,"SM",IF(G34&lt;1955,"M",IF(G34&gt;2000,"J",""))))</f>
      </c>
      <c r="G34" s="77">
        <v>1956</v>
      </c>
      <c r="H34" s="79"/>
      <c r="I34" s="80">
        <f>I$5-W34+1</f>
        <v>52</v>
      </c>
      <c r="J34" s="80"/>
      <c r="K34" s="88"/>
      <c r="L34" s="81">
        <f>IF(X34&lt;&gt;"",(L$5-X34+1)*1.5,"")</f>
        <v>87</v>
      </c>
      <c r="M34" s="82">
        <f>Z34</f>
        <v>48</v>
      </c>
      <c r="N34" s="83">
        <f>AA34</f>
        <v>24</v>
      </c>
      <c r="O34" s="84">
        <f>AH34</f>
        <v>10</v>
      </c>
      <c r="P34" s="84">
        <f>AI34</f>
        <v>5</v>
      </c>
      <c r="Q34" s="83">
        <f>SUM(H34:L34)</f>
        <v>139</v>
      </c>
      <c r="R34" s="85">
        <f>SUM(H34:L34)+MAX(M34,O34)</f>
        <v>187</v>
      </c>
      <c r="S34" s="86">
        <f>R34+MAX(U34,V34)</f>
        <v>190</v>
      </c>
      <c r="T34" s="85">
        <f>SUM($H34:$L34)+MAX(N34,P34)</f>
        <v>163</v>
      </c>
      <c r="U34" s="87">
        <f>IF(M34&gt;0,3,0)</f>
        <v>3</v>
      </c>
      <c r="V34" s="87">
        <f>IF(Q34&gt;0,3,0)</f>
        <v>3</v>
      </c>
      <c r="W34" s="88">
        <v>29</v>
      </c>
      <c r="X34" s="88">
        <v>19</v>
      </c>
      <c r="Y34" s="98">
        <v>4</v>
      </c>
      <c r="Z34" s="79">
        <f>IF(Y34&gt;0,Y$5-Y34+1,0)</f>
        <v>48</v>
      </c>
      <c r="AA34" s="90">
        <f>Z34*AA$5</f>
        <v>24</v>
      </c>
      <c r="AB34" s="115">
        <v>7</v>
      </c>
      <c r="AC34" s="88">
        <v>10</v>
      </c>
      <c r="AD34" s="79"/>
      <c r="AE34" s="100"/>
      <c r="AF34" s="79"/>
      <c r="AG34" s="79"/>
      <c r="AH34" s="94">
        <f>MAX(AB34:AG34)</f>
        <v>10</v>
      </c>
      <c r="AI34" s="90">
        <f>AH34*AI$5</f>
        <v>5</v>
      </c>
      <c r="AJ34" s="95"/>
      <c r="AK34" s="95"/>
      <c r="AL34" s="95"/>
      <c r="AM34" s="95"/>
      <c r="AN34" s="95"/>
      <c r="AO34" s="95"/>
      <c r="AP34" s="95"/>
      <c r="AQ34" s="96"/>
      <c r="AR34" s="96"/>
      <c r="AS34" s="96"/>
      <c r="AT34" s="95"/>
      <c r="AU34" s="95"/>
      <c r="AV34" s="95"/>
      <c r="AW34" s="95"/>
    </row>
    <row r="35" spans="1:41" s="95" customFormat="1" ht="15.75" customHeight="1">
      <c r="A35" s="75">
        <f>A34+1</f>
        <v>29</v>
      </c>
      <c r="B35" s="97" t="s">
        <v>76</v>
      </c>
      <c r="C35" s="42" t="s">
        <v>44</v>
      </c>
      <c r="D35" s="77" t="s">
        <v>40</v>
      </c>
      <c r="E35" s="77" t="s">
        <v>41</v>
      </c>
      <c r="F35" s="78">
        <f>IF(G35&lt;1940,"L",IF(G35&lt;1945,"SM",IF(G35&lt;1955,"M",IF(G35&gt;2000,"J",""))))</f>
      </c>
      <c r="G35" s="77">
        <v>1961</v>
      </c>
      <c r="H35" s="79">
        <v>26</v>
      </c>
      <c r="I35" s="80">
        <f>I$5-W35+1</f>
        <v>1</v>
      </c>
      <c r="J35" s="80">
        <v>20</v>
      </c>
      <c r="K35" s="88">
        <v>21</v>
      </c>
      <c r="L35" s="81">
        <f>IF(X35&lt;&gt;"",(L$5-X35+1)*1.5,"")</f>
        <v>79.5</v>
      </c>
      <c r="M35" s="82"/>
      <c r="N35" s="83"/>
      <c r="O35" s="84">
        <f>AH35</f>
        <v>21</v>
      </c>
      <c r="P35" s="84">
        <f>AI35</f>
        <v>10.5</v>
      </c>
      <c r="Q35" s="83">
        <f>SUM(H35:L35)</f>
        <v>147.5</v>
      </c>
      <c r="R35" s="85">
        <f>SUM(H35:L35)+MAX(M35,O35)</f>
        <v>168.5</v>
      </c>
      <c r="S35" s="86">
        <f>R35+MAX(U35,V35)</f>
        <v>171.5</v>
      </c>
      <c r="T35" s="85">
        <f>SUM($H35:$L35)+MAX(N35,P35)</f>
        <v>158</v>
      </c>
      <c r="U35" s="87">
        <f>IF(M35&gt;0,3,0)</f>
        <v>0</v>
      </c>
      <c r="V35" s="87">
        <f>IF(Q35&gt;0,3,0)</f>
        <v>3</v>
      </c>
      <c r="W35" s="88">
        <v>80</v>
      </c>
      <c r="X35" s="88">
        <v>24</v>
      </c>
      <c r="Y35" s="98"/>
      <c r="Z35" s="79"/>
      <c r="AA35" s="90"/>
      <c r="AB35" s="91"/>
      <c r="AC35" s="88"/>
      <c r="AD35" s="79">
        <v>21</v>
      </c>
      <c r="AE35" s="100"/>
      <c r="AF35" s="79"/>
      <c r="AG35" s="79"/>
      <c r="AH35" s="94">
        <f>MAX(AB35:AG35)</f>
        <v>21</v>
      </c>
      <c r="AI35" s="90">
        <f>AH35*AI$5</f>
        <v>10.5</v>
      </c>
      <c r="AL35" s="96"/>
      <c r="AN35" s="2"/>
      <c r="AO35" s="2"/>
    </row>
    <row r="36" spans="1:39" s="95" customFormat="1" ht="15.75" customHeight="1">
      <c r="A36" s="75">
        <f>A35+1</f>
        <v>30</v>
      </c>
      <c r="B36" s="76" t="s">
        <v>77</v>
      </c>
      <c r="C36" s="42" t="s">
        <v>56</v>
      </c>
      <c r="D36" s="77" t="s">
        <v>40</v>
      </c>
      <c r="E36" s="77" t="s">
        <v>41</v>
      </c>
      <c r="F36" s="78">
        <f>IF(G36&lt;1940,"L",IF(G36&lt;1945,"SM",IF(G36&lt;1955,"M",IF(G36&gt;2000,"J",""))))</f>
      </c>
      <c r="G36" s="77">
        <v>1983</v>
      </c>
      <c r="H36" s="79">
        <v>40</v>
      </c>
      <c r="I36" s="80">
        <f>I$5-W36+1</f>
        <v>65</v>
      </c>
      <c r="J36" s="80"/>
      <c r="K36" s="88">
        <v>38</v>
      </c>
      <c r="L36" s="81">
        <f>IF(X36&lt;&gt;"",(L$5-X36+1)*1.5,"")</f>
      </c>
      <c r="M36" s="102"/>
      <c r="N36" s="107"/>
      <c r="O36" s="84">
        <f>AH36</f>
        <v>22</v>
      </c>
      <c r="P36" s="84">
        <f>AI36</f>
        <v>11</v>
      </c>
      <c r="Q36" s="83">
        <f>SUM(H36:L36)</f>
        <v>143</v>
      </c>
      <c r="R36" s="85">
        <f>SUM(H36:L36)+MAX(M36,O36)</f>
        <v>165</v>
      </c>
      <c r="S36" s="86">
        <f>R36+MAX(U36,V36)</f>
        <v>168</v>
      </c>
      <c r="T36" s="85">
        <f>SUM($H36:$L36)+MAX(N36,P36)</f>
        <v>154</v>
      </c>
      <c r="U36" s="87">
        <f>IF(M36&gt;0,3,0)</f>
        <v>0</v>
      </c>
      <c r="V36" s="87">
        <f>IF(Q36&gt;0,3,0)</f>
        <v>3</v>
      </c>
      <c r="W36" s="88">
        <v>16</v>
      </c>
      <c r="X36" s="88"/>
      <c r="Y36" s="88"/>
      <c r="Z36" s="79"/>
      <c r="AA36" s="90"/>
      <c r="AB36" s="79"/>
      <c r="AC36" s="88">
        <v>22</v>
      </c>
      <c r="AD36" s="79"/>
      <c r="AE36" s="100"/>
      <c r="AF36" s="79"/>
      <c r="AG36" s="79"/>
      <c r="AH36" s="94">
        <f>MAX(AB36:AG36)</f>
        <v>22</v>
      </c>
      <c r="AI36" s="90">
        <f>AH36*AI$5</f>
        <v>11</v>
      </c>
      <c r="AM36" s="96"/>
    </row>
    <row r="37" spans="1:46" s="95" customFormat="1" ht="15.75" customHeight="1">
      <c r="A37" s="75">
        <f>A36+1</f>
        <v>31</v>
      </c>
      <c r="B37" s="113" t="s">
        <v>78</v>
      </c>
      <c r="C37" s="42" t="s">
        <v>44</v>
      </c>
      <c r="D37" s="77" t="s">
        <v>40</v>
      </c>
      <c r="E37" s="41" t="s">
        <v>73</v>
      </c>
      <c r="F37" s="78">
        <f>IF(G37&lt;1940,"L",IF(G37&lt;1945,"SM",IF(G37&lt;1955,"M",IF(G37&gt;2000,"J",""))))</f>
      </c>
      <c r="G37" s="116">
        <v>1970</v>
      </c>
      <c r="H37" s="79">
        <v>23</v>
      </c>
      <c r="I37" s="80">
        <f>I$5-W37+1</f>
        <v>41</v>
      </c>
      <c r="J37" s="80">
        <v>10</v>
      </c>
      <c r="K37" s="79"/>
      <c r="L37" s="81">
        <f>IF(X37&lt;&gt;"",(L$5-X37+1)*1.5,"")</f>
        <v>60</v>
      </c>
      <c r="M37" s="82">
        <f>Z37</f>
        <v>0</v>
      </c>
      <c r="N37" s="83">
        <f>AA37</f>
        <v>0</v>
      </c>
      <c r="O37" s="84">
        <f>AH37</f>
        <v>31</v>
      </c>
      <c r="P37" s="84">
        <f>AI37</f>
        <v>15.5</v>
      </c>
      <c r="Q37" s="83">
        <f>SUM(H37:L37)</f>
        <v>134</v>
      </c>
      <c r="R37" s="85">
        <f>SUM(H37:L37)+MAX(M37,O37)</f>
        <v>165</v>
      </c>
      <c r="S37" s="86">
        <f>R37+MAX(U37,V37)</f>
        <v>168</v>
      </c>
      <c r="T37" s="85">
        <f>SUM($H37:$L37)+MAX(N37,P37)</f>
        <v>149.5</v>
      </c>
      <c r="U37" s="87">
        <f>IF(M37&gt;0,3,0)</f>
        <v>0</v>
      </c>
      <c r="V37" s="87">
        <f>IF(Q37&gt;0,3,0)</f>
        <v>3</v>
      </c>
      <c r="W37" s="79">
        <v>40</v>
      </c>
      <c r="X37" s="90">
        <v>37</v>
      </c>
      <c r="Y37" s="88"/>
      <c r="Z37" s="79">
        <f>IF(Y37&gt;0,Y$5-Y37+1,0)</f>
        <v>0</v>
      </c>
      <c r="AA37" s="90">
        <f>Z37*AA$5</f>
        <v>0</v>
      </c>
      <c r="AB37" s="79"/>
      <c r="AC37" s="88"/>
      <c r="AD37" s="79">
        <v>27</v>
      </c>
      <c r="AE37" s="79">
        <v>31</v>
      </c>
      <c r="AF37" s="79"/>
      <c r="AG37" s="79"/>
      <c r="AH37" s="94">
        <f>MAX(AB37:AG37)</f>
        <v>31</v>
      </c>
      <c r="AI37" s="90">
        <f>AH37*AI$5</f>
        <v>15.5</v>
      </c>
      <c r="AT37" s="96"/>
    </row>
    <row r="38" spans="1:46" s="95" customFormat="1" ht="15.75" customHeight="1">
      <c r="A38" s="75">
        <f>A37+1</f>
        <v>32</v>
      </c>
      <c r="B38" s="76" t="s">
        <v>79</v>
      </c>
      <c r="C38" s="42" t="s">
        <v>39</v>
      </c>
      <c r="D38" s="77" t="s">
        <v>40</v>
      </c>
      <c r="E38" s="77" t="s">
        <v>41</v>
      </c>
      <c r="F38" s="78" t="str">
        <f>IF(G38&lt;1940,"L",IF(G38&lt;1945,"SM",IF(G38&lt;1955,"M",IF(G38&gt;2000,"J",""))))</f>
        <v>M</v>
      </c>
      <c r="G38" s="77">
        <v>1949</v>
      </c>
      <c r="H38" s="79"/>
      <c r="I38" s="80">
        <f>I$5-W38+1</f>
        <v>57</v>
      </c>
      <c r="J38" s="80"/>
      <c r="K38" s="79"/>
      <c r="L38" s="81">
        <f>IF(X38&lt;&gt;"",(L$5-X38+1)*1.5,"")</f>
        <v>63</v>
      </c>
      <c r="M38" s="82"/>
      <c r="N38" s="83"/>
      <c r="O38" s="84">
        <f>AH38</f>
        <v>38</v>
      </c>
      <c r="P38" s="84">
        <f>AI38</f>
        <v>19</v>
      </c>
      <c r="Q38" s="83">
        <f>SUM(H38:L38)</f>
        <v>120</v>
      </c>
      <c r="R38" s="85">
        <f>SUM(H38:L38)+MAX(M38,O38)</f>
        <v>158</v>
      </c>
      <c r="S38" s="86">
        <f>R38+MAX(U38,V38)</f>
        <v>161</v>
      </c>
      <c r="T38" s="85">
        <f>SUM($H38:$L38)+MAX(N38,P38)</f>
        <v>139</v>
      </c>
      <c r="U38" s="87">
        <f>IF(M38&gt;0,3,0)</f>
        <v>0</v>
      </c>
      <c r="V38" s="87">
        <f>IF(Q38&gt;0,3,0)</f>
        <v>3</v>
      </c>
      <c r="W38" s="88">
        <v>24</v>
      </c>
      <c r="X38" s="88">
        <v>35</v>
      </c>
      <c r="Y38" s="109"/>
      <c r="Z38" s="79"/>
      <c r="AA38" s="90"/>
      <c r="AB38" s="79">
        <v>38</v>
      </c>
      <c r="AC38" s="79"/>
      <c r="AD38" s="79"/>
      <c r="AE38" s="100"/>
      <c r="AF38" s="79"/>
      <c r="AG38" s="79"/>
      <c r="AH38" s="94">
        <f>MAX(AB38:AG38)</f>
        <v>38</v>
      </c>
      <c r="AI38" s="90">
        <f>AH38*AI$5</f>
        <v>19</v>
      </c>
      <c r="AT38" s="96"/>
    </row>
    <row r="39" spans="1:52" s="95" customFormat="1" ht="15.75" customHeight="1">
      <c r="A39" s="75">
        <f>A38+1</f>
        <v>33</v>
      </c>
      <c r="B39" s="97" t="s">
        <v>80</v>
      </c>
      <c r="C39" s="42" t="s">
        <v>46</v>
      </c>
      <c r="D39" s="77" t="s">
        <v>40</v>
      </c>
      <c r="E39" s="77" t="s">
        <v>41</v>
      </c>
      <c r="F39" s="78">
        <f>IF(G39&lt;1940,"L",IF(G39&lt;1945,"SM",IF(G39&lt;1955,"M",IF(G39&gt;2000,"J",""))))</f>
      </c>
      <c r="G39" s="77">
        <v>1968</v>
      </c>
      <c r="H39" s="79"/>
      <c r="I39" s="80">
        <f>I$5-W39+1</f>
        <v>26</v>
      </c>
      <c r="J39" s="80"/>
      <c r="K39" s="88"/>
      <c r="L39" s="81">
        <f>IF(X39&lt;&gt;"",(L$5-X39+1)*1.5,"")</f>
        <v>108</v>
      </c>
      <c r="M39" s="82"/>
      <c r="N39" s="83"/>
      <c r="O39" s="84">
        <f>AH39</f>
        <v>7</v>
      </c>
      <c r="P39" s="84">
        <f>AI39</f>
        <v>3.5</v>
      </c>
      <c r="Q39" s="83">
        <f>SUM(H39:L39)</f>
        <v>134</v>
      </c>
      <c r="R39" s="85">
        <f>SUM(H39:L39)+MAX(M39,O39)</f>
        <v>141</v>
      </c>
      <c r="S39" s="86">
        <f>R39+MAX(U39,V39)</f>
        <v>144</v>
      </c>
      <c r="T39" s="85">
        <f>SUM($H39:$L39)+MAX(N39,P39)</f>
        <v>137.5</v>
      </c>
      <c r="U39" s="87">
        <f>IF(M39&gt;0,3,0)</f>
        <v>0</v>
      </c>
      <c r="V39" s="87">
        <f>IF(Q39&gt;0,3,0)</f>
        <v>3</v>
      </c>
      <c r="W39" s="88">
        <v>55</v>
      </c>
      <c r="X39" s="88">
        <v>5</v>
      </c>
      <c r="Y39" s="98"/>
      <c r="Z39" s="79"/>
      <c r="AA39" s="90"/>
      <c r="AB39" s="79"/>
      <c r="AC39" s="88"/>
      <c r="AD39" s="79"/>
      <c r="AE39" s="100"/>
      <c r="AF39" s="79"/>
      <c r="AG39" s="79">
        <v>7</v>
      </c>
      <c r="AH39" s="94">
        <f>MAX(AB39:AG39)</f>
        <v>7</v>
      </c>
      <c r="AI39" s="90">
        <f>AH39*AI$5</f>
        <v>3.5</v>
      </c>
      <c r="AN39" s="2"/>
      <c r="AO39" s="2"/>
      <c r="AX39" s="2"/>
      <c r="AY39" s="2"/>
      <c r="AZ39" s="2"/>
    </row>
    <row r="40" spans="1:46" s="95" customFormat="1" ht="15.75" customHeight="1">
      <c r="A40" s="75">
        <f>A39+1</f>
        <v>34</v>
      </c>
      <c r="B40" s="97" t="s">
        <v>81</v>
      </c>
      <c r="C40" s="42" t="s">
        <v>82</v>
      </c>
      <c r="D40" s="77" t="s">
        <v>40</v>
      </c>
      <c r="E40" s="77" t="s">
        <v>41</v>
      </c>
      <c r="F40" s="78">
        <f>IF(G40&lt;1940,"L",IF(G40&lt;1945,"SM",IF(G40&lt;1955,"M",IF(G40&gt;2000,"J",""))))</f>
      </c>
      <c r="G40" s="77">
        <v>1963</v>
      </c>
      <c r="H40" s="79">
        <v>48</v>
      </c>
      <c r="I40" s="80">
        <f>I$5-W40+1</f>
        <v>22</v>
      </c>
      <c r="J40" s="80">
        <v>13</v>
      </c>
      <c r="K40" s="88">
        <v>29</v>
      </c>
      <c r="L40" s="81">
        <f>IF(X40&lt;&gt;"",(L$5-X40+1)*1.5,"")</f>
      </c>
      <c r="M40" s="82">
        <f>Z40</f>
        <v>26</v>
      </c>
      <c r="N40" s="83">
        <f>AA40</f>
        <v>13</v>
      </c>
      <c r="O40" s="84">
        <f>AH40</f>
        <v>50</v>
      </c>
      <c r="P40" s="84">
        <f>AI40</f>
        <v>25</v>
      </c>
      <c r="Q40" s="83">
        <f>SUM(H40:L40)</f>
        <v>112</v>
      </c>
      <c r="R40" s="85">
        <f>SUM(H40:L40)+MAX(M40,O40)</f>
        <v>162</v>
      </c>
      <c r="S40" s="86">
        <f>R40+MAX(U40,V40)</f>
        <v>165</v>
      </c>
      <c r="T40" s="85">
        <f>SUM($H40:$L40)+MAX(N40,P40)</f>
        <v>137</v>
      </c>
      <c r="U40" s="87">
        <f>IF(M40&gt;0,3,0)</f>
        <v>3</v>
      </c>
      <c r="V40" s="87">
        <f>IF(Q40&gt;0,3,0)</f>
        <v>3</v>
      </c>
      <c r="W40" s="88">
        <v>59</v>
      </c>
      <c r="X40" s="88"/>
      <c r="Y40" s="98">
        <v>26</v>
      </c>
      <c r="Z40" s="79">
        <f>IF(Y40&gt;0,Y$5-Y40+1,0)</f>
        <v>26</v>
      </c>
      <c r="AA40" s="90">
        <f>Z40*AA$5</f>
        <v>13</v>
      </c>
      <c r="AB40" s="79"/>
      <c r="AC40" s="88"/>
      <c r="AD40" s="79"/>
      <c r="AE40" s="79">
        <v>50</v>
      </c>
      <c r="AF40" s="79"/>
      <c r="AG40" s="79"/>
      <c r="AH40" s="94">
        <f>MAX(AB40:AG40)</f>
        <v>50</v>
      </c>
      <c r="AI40" s="90">
        <f>AH40*AI$5</f>
        <v>25</v>
      </c>
      <c r="AP40" s="2"/>
      <c r="AQ40" s="103"/>
      <c r="AT40" s="2"/>
    </row>
    <row r="41" spans="1:52" ht="15.75" customHeight="1">
      <c r="A41" s="75">
        <f>A40+1</f>
        <v>35</v>
      </c>
      <c r="B41" s="97" t="s">
        <v>83</v>
      </c>
      <c r="C41" s="42" t="s">
        <v>56</v>
      </c>
      <c r="D41" s="77" t="s">
        <v>40</v>
      </c>
      <c r="E41" s="77" t="s">
        <v>41</v>
      </c>
      <c r="F41" s="78" t="str">
        <f>IF(G41&lt;1940,"L",IF(G41&lt;1945,"SM",IF(G41&lt;1955,"M",IF(G41&gt;2000,"J",""))))</f>
        <v>M</v>
      </c>
      <c r="G41" s="77">
        <v>1945</v>
      </c>
      <c r="H41" s="79">
        <v>17</v>
      </c>
      <c r="I41" s="80">
        <f>I$5-W41+1</f>
        <v>47</v>
      </c>
      <c r="J41" s="80">
        <v>8</v>
      </c>
      <c r="K41" s="88">
        <v>12</v>
      </c>
      <c r="L41" s="81">
        <f>IF(X41&lt;&gt;"",(L$5-X41+1)*1.5,"")</f>
        <v>42</v>
      </c>
      <c r="M41" s="82">
        <f>Z41</f>
        <v>0</v>
      </c>
      <c r="N41" s="83">
        <f>AA41</f>
        <v>0</v>
      </c>
      <c r="O41" s="84">
        <f>AH41</f>
        <v>12</v>
      </c>
      <c r="P41" s="84">
        <f>AI41</f>
        <v>6</v>
      </c>
      <c r="Q41" s="83">
        <f>SUM(H41:L41)</f>
        <v>126</v>
      </c>
      <c r="R41" s="85">
        <f>SUM(H41:L41)+MAX(M41,O41)</f>
        <v>138</v>
      </c>
      <c r="S41" s="86">
        <f>R41+MAX(U41,V41)</f>
        <v>141</v>
      </c>
      <c r="T41" s="85">
        <f>SUM($H41:$L41)+MAX(N41,P41)</f>
        <v>132</v>
      </c>
      <c r="U41" s="87">
        <f>IF(M41&gt;0,3,0)</f>
        <v>0</v>
      </c>
      <c r="V41" s="87">
        <f>IF(Q41&gt;0,3,0)</f>
        <v>3</v>
      </c>
      <c r="W41" s="88">
        <v>34</v>
      </c>
      <c r="X41" s="88">
        <v>49</v>
      </c>
      <c r="Y41" s="98"/>
      <c r="Z41" s="79">
        <f>IF(Y41&gt;0,Y$5-Y41+1,0)</f>
        <v>0</v>
      </c>
      <c r="AA41" s="90">
        <f>Z41*AA$5</f>
        <v>0</v>
      </c>
      <c r="AB41" s="91"/>
      <c r="AC41" s="88">
        <v>12</v>
      </c>
      <c r="AD41" s="79"/>
      <c r="AE41" s="93">
        <v>1</v>
      </c>
      <c r="AF41" s="79"/>
      <c r="AG41" s="79"/>
      <c r="AH41" s="94">
        <f>MAX(AB41:AG41)</f>
        <v>12</v>
      </c>
      <c r="AI41" s="90">
        <f>AH41*AI$5</f>
        <v>6</v>
      </c>
      <c r="AJ41" s="95"/>
      <c r="AK41" s="96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</row>
    <row r="42" spans="1:39" s="95" customFormat="1" ht="15.75" customHeight="1">
      <c r="A42" s="75">
        <f>A41+1</f>
        <v>36</v>
      </c>
      <c r="B42" s="97" t="s">
        <v>84</v>
      </c>
      <c r="C42" s="42" t="s">
        <v>7</v>
      </c>
      <c r="D42" s="77" t="s">
        <v>40</v>
      </c>
      <c r="E42" s="77" t="s">
        <v>41</v>
      </c>
      <c r="F42" s="78">
        <f>IF(G42&lt;1940,"L",IF(G42&lt;1945,"SM",IF(G42&lt;1955,"M",IF(G42&gt;2000,"J",""))))</f>
      </c>
      <c r="G42" s="77">
        <v>1955</v>
      </c>
      <c r="H42" s="79">
        <v>25</v>
      </c>
      <c r="I42" s="80"/>
      <c r="J42" s="80">
        <v>1</v>
      </c>
      <c r="K42" s="88"/>
      <c r="L42" s="81">
        <f>IF(X42&lt;&gt;"",(L$5-X42+1)*1.5,"")</f>
        <v>88.5</v>
      </c>
      <c r="M42" s="82"/>
      <c r="N42" s="83"/>
      <c r="O42" s="84">
        <f>AH42</f>
        <v>34</v>
      </c>
      <c r="P42" s="84">
        <f>AI42</f>
        <v>17</v>
      </c>
      <c r="Q42" s="83">
        <f>SUM(H42:L42)</f>
        <v>114.5</v>
      </c>
      <c r="R42" s="85">
        <f>SUM(H42:L42)+MAX(M42,O42)</f>
        <v>148.5</v>
      </c>
      <c r="S42" s="86">
        <f>R42+MAX(U42,V42)</f>
        <v>151.5</v>
      </c>
      <c r="T42" s="85">
        <f>SUM($H42:$L42)+MAX(N42,P42)</f>
        <v>131.5</v>
      </c>
      <c r="U42" s="87">
        <f>IF(M42&gt;0,3,0)</f>
        <v>0</v>
      </c>
      <c r="V42" s="87">
        <f>IF(Q42&gt;0,3,0)</f>
        <v>3</v>
      </c>
      <c r="W42" s="88"/>
      <c r="X42" s="88">
        <v>18</v>
      </c>
      <c r="Y42" s="98"/>
      <c r="Z42" s="79"/>
      <c r="AA42" s="90"/>
      <c r="AB42" s="79"/>
      <c r="AC42" s="88"/>
      <c r="AD42" s="79"/>
      <c r="AE42" s="79">
        <v>34</v>
      </c>
      <c r="AF42" s="79">
        <v>21</v>
      </c>
      <c r="AG42" s="79"/>
      <c r="AH42" s="94">
        <f>MAX(AB42:AG42)</f>
        <v>34</v>
      </c>
      <c r="AI42" s="90">
        <f>AH42*AI$5</f>
        <v>17</v>
      </c>
      <c r="AL42" s="96"/>
      <c r="AM42" s="2"/>
    </row>
    <row r="43" spans="1:39" s="95" customFormat="1" ht="15.75" customHeight="1">
      <c r="A43" s="75">
        <f>A42+1</f>
        <v>37</v>
      </c>
      <c r="B43" s="97" t="s">
        <v>85</v>
      </c>
      <c r="C43" s="42" t="s">
        <v>82</v>
      </c>
      <c r="D43" s="77" t="s">
        <v>40</v>
      </c>
      <c r="E43" s="77" t="s">
        <v>41</v>
      </c>
      <c r="F43" s="78">
        <f>IF(G43&lt;1940,"L",IF(G43&lt;1945,"SM",IF(G43&lt;1955,"M",IF(G43&gt;2000,"J",""))))</f>
      </c>
      <c r="G43" s="77">
        <v>1969</v>
      </c>
      <c r="H43" s="79"/>
      <c r="I43" s="80"/>
      <c r="J43" s="80"/>
      <c r="K43" s="88"/>
      <c r="L43" s="81">
        <f>IF(X43&lt;&gt;"",(L$5-X43+1)*1.5,"")</f>
        <v>102</v>
      </c>
      <c r="M43" s="82"/>
      <c r="N43" s="83"/>
      <c r="O43" s="84">
        <f>AH43</f>
        <v>51</v>
      </c>
      <c r="P43" s="84">
        <f>AI43</f>
        <v>25.5</v>
      </c>
      <c r="Q43" s="83">
        <f>SUM(H43:L43)</f>
        <v>102</v>
      </c>
      <c r="R43" s="85">
        <f>SUM(H43:L43)+MAX(M43,O43)</f>
        <v>153</v>
      </c>
      <c r="S43" s="86">
        <f>R43+MAX(U43,V43)</f>
        <v>156</v>
      </c>
      <c r="T43" s="85">
        <f>SUM($H43:$L43)+MAX(N43,P43)</f>
        <v>127.5</v>
      </c>
      <c r="U43" s="87">
        <f>IF(M43&gt;0,3,0)</f>
        <v>0</v>
      </c>
      <c r="V43" s="87">
        <f>IF(Q43&gt;0,3,0)</f>
        <v>3</v>
      </c>
      <c r="W43" s="88"/>
      <c r="X43" s="88">
        <v>9</v>
      </c>
      <c r="Y43" s="98"/>
      <c r="Z43" s="79"/>
      <c r="AA43" s="90"/>
      <c r="AB43" s="79"/>
      <c r="AC43" s="88"/>
      <c r="AD43" s="79"/>
      <c r="AE43" s="79">
        <v>51</v>
      </c>
      <c r="AF43" s="79"/>
      <c r="AG43" s="79"/>
      <c r="AH43" s="94">
        <f>MAX(AB43:AG43)</f>
        <v>51</v>
      </c>
      <c r="AI43" s="90">
        <f>AH43*AI$5</f>
        <v>25.5</v>
      </c>
      <c r="AL43" s="96"/>
      <c r="AM43" s="2"/>
    </row>
    <row r="44" spans="1:36" s="95" customFormat="1" ht="15.75" customHeight="1">
      <c r="A44" s="75">
        <f>A43+1</f>
        <v>38</v>
      </c>
      <c r="B44" s="97" t="s">
        <v>86</v>
      </c>
      <c r="C44" s="42" t="s">
        <v>82</v>
      </c>
      <c r="D44" s="77" t="s">
        <v>40</v>
      </c>
      <c r="E44" s="77" t="s">
        <v>41</v>
      </c>
      <c r="F44" s="78">
        <f>IF(G44&lt;1940,"L",IF(G44&lt;1945,"SM",IF(G44&lt;1955,"M",IF(G44&gt;2000,"J",""))))</f>
      </c>
      <c r="G44" s="104">
        <v>1956</v>
      </c>
      <c r="H44" s="105">
        <v>43</v>
      </c>
      <c r="I44" s="80"/>
      <c r="J44" s="80">
        <v>15</v>
      </c>
      <c r="K44" s="106"/>
      <c r="L44" s="81">
        <f>IF(X44&lt;&gt;"",(L$5-X44+1)*1.5,"")</f>
        <v>55.5</v>
      </c>
      <c r="M44" s="82"/>
      <c r="N44" s="83"/>
      <c r="O44" s="84">
        <f>AH44</f>
        <v>25</v>
      </c>
      <c r="P44" s="84">
        <f>AI44</f>
        <v>12.5</v>
      </c>
      <c r="Q44" s="83">
        <f>SUM(H44:L44)</f>
        <v>113.5</v>
      </c>
      <c r="R44" s="85">
        <f>SUM(H44:L44)+MAX(M44,O44)</f>
        <v>138.5</v>
      </c>
      <c r="S44" s="86">
        <f>R44+MAX(U44,V44)</f>
        <v>141.5</v>
      </c>
      <c r="T44" s="85">
        <f>SUM($H44:$L44)+MAX(N44,P44)</f>
        <v>126</v>
      </c>
      <c r="U44" s="87">
        <f>IF(M44&gt;0,3,0)</f>
        <v>0</v>
      </c>
      <c r="V44" s="87">
        <f>IF(Q44&gt;0,3,0)</f>
        <v>3</v>
      </c>
      <c r="W44" s="88"/>
      <c r="X44" s="88">
        <v>40</v>
      </c>
      <c r="Y44" s="98"/>
      <c r="Z44" s="79"/>
      <c r="AA44" s="90"/>
      <c r="AB44" s="79"/>
      <c r="AC44" s="88"/>
      <c r="AD44" s="79"/>
      <c r="AE44" s="93">
        <v>13</v>
      </c>
      <c r="AF44" s="79">
        <v>25</v>
      </c>
      <c r="AG44" s="79"/>
      <c r="AH44" s="94">
        <f>MAX(AB44:AG44)</f>
        <v>25</v>
      </c>
      <c r="AI44" s="90">
        <f>AH44*AI$5</f>
        <v>12.5</v>
      </c>
      <c r="AJ44" s="96"/>
    </row>
    <row r="45" spans="1:42" s="95" customFormat="1" ht="15.75" customHeight="1">
      <c r="A45" s="75">
        <f>A44+1</f>
        <v>39</v>
      </c>
      <c r="B45" s="76" t="s">
        <v>87</v>
      </c>
      <c r="C45" s="42" t="s">
        <v>51</v>
      </c>
      <c r="D45" s="77" t="s">
        <v>40</v>
      </c>
      <c r="E45" s="77" t="s">
        <v>41</v>
      </c>
      <c r="F45" s="78">
        <f>IF(G45&lt;1940,"L",IF(G45&lt;1945,"SM",IF(G45&lt;1955,"M",IF(G45&gt;2000,"J",""))))</f>
      </c>
      <c r="G45" s="77">
        <v>1971</v>
      </c>
      <c r="H45" s="79"/>
      <c r="I45" s="80">
        <f>I$5-W45+1</f>
        <v>23</v>
      </c>
      <c r="J45" s="80"/>
      <c r="K45" s="79"/>
      <c r="L45" s="81">
        <f>IF(X45&lt;&gt;"",(L$5-X45+1)*1.5,"")</f>
        <v>91.5</v>
      </c>
      <c r="M45" s="102"/>
      <c r="N45" s="107"/>
      <c r="O45" s="84">
        <f>AH45</f>
        <v>19</v>
      </c>
      <c r="P45" s="84">
        <f>AI45</f>
        <v>9.5</v>
      </c>
      <c r="Q45" s="83">
        <f>SUM(H45:L45)</f>
        <v>114.5</v>
      </c>
      <c r="R45" s="85">
        <f>SUM(H45:L45)+MAX(M45,O45)</f>
        <v>133.5</v>
      </c>
      <c r="S45" s="86">
        <f>R45+MAX(U45,V45)</f>
        <v>136.5</v>
      </c>
      <c r="T45" s="85">
        <f>SUM($H45:$L45)+MAX(N45,P45)</f>
        <v>124</v>
      </c>
      <c r="U45" s="87">
        <f>IF(M45&gt;0,3,0)</f>
        <v>0</v>
      </c>
      <c r="V45" s="87">
        <f>IF(Q45&gt;0,3,0)</f>
        <v>3</v>
      </c>
      <c r="W45" s="88">
        <v>58</v>
      </c>
      <c r="X45" s="88">
        <v>16</v>
      </c>
      <c r="Y45" s="109"/>
      <c r="Z45" s="79"/>
      <c r="AA45" s="90"/>
      <c r="AB45" s="91"/>
      <c r="AC45" s="92">
        <v>15</v>
      </c>
      <c r="AD45" s="79"/>
      <c r="AE45" s="79">
        <v>19</v>
      </c>
      <c r="AF45" s="79"/>
      <c r="AG45" s="79"/>
      <c r="AH45" s="94">
        <f>MAX(AB45:AG45)</f>
        <v>19</v>
      </c>
      <c r="AI45" s="90">
        <f>AH45*AI$5</f>
        <v>9.5</v>
      </c>
      <c r="AP45" s="2"/>
    </row>
    <row r="46" spans="1:43" s="95" customFormat="1" ht="15.75" customHeight="1">
      <c r="A46" s="75">
        <f>A45+1</f>
        <v>40</v>
      </c>
      <c r="B46" s="97" t="s">
        <v>88</v>
      </c>
      <c r="C46" s="42" t="s">
        <v>44</v>
      </c>
      <c r="D46" s="77" t="s">
        <v>40</v>
      </c>
      <c r="E46" s="77" t="s">
        <v>41</v>
      </c>
      <c r="F46" s="78">
        <f>IF(G46&lt;1940,"L",IF(G46&lt;1945,"SM",IF(G46&lt;1955,"M",IF(G46&gt;2000,"J",""))))</f>
      </c>
      <c r="G46" s="77">
        <v>1967</v>
      </c>
      <c r="H46" s="79">
        <v>32</v>
      </c>
      <c r="I46" s="80"/>
      <c r="J46" s="80"/>
      <c r="K46" s="88"/>
      <c r="L46" s="81">
        <f>IF(X46&lt;&gt;"",(L$5-X46+1)*1.5,"")</f>
        <v>69</v>
      </c>
      <c r="M46" s="82"/>
      <c r="N46" s="83"/>
      <c r="O46" s="84">
        <f>AH46</f>
        <v>44</v>
      </c>
      <c r="P46" s="84">
        <f>AI46</f>
        <v>22</v>
      </c>
      <c r="Q46" s="83">
        <f>SUM(H46:L46)</f>
        <v>101</v>
      </c>
      <c r="R46" s="85">
        <f>SUM(H46:L46)+MAX(M46,O46)</f>
        <v>145</v>
      </c>
      <c r="S46" s="86">
        <f>R46+MAX(U46,V46)</f>
        <v>148</v>
      </c>
      <c r="T46" s="85">
        <f>SUM($H46:$L46)+MAX(N46,P46)</f>
        <v>123</v>
      </c>
      <c r="U46" s="87">
        <f>IF(M46&gt;0,3,0)</f>
        <v>0</v>
      </c>
      <c r="V46" s="87">
        <f>IF(Q46&gt;0,3,0)</f>
        <v>3</v>
      </c>
      <c r="W46" s="88"/>
      <c r="X46" s="88">
        <v>31</v>
      </c>
      <c r="Y46" s="98"/>
      <c r="Z46" s="79"/>
      <c r="AA46" s="90"/>
      <c r="AB46" s="79">
        <v>19</v>
      </c>
      <c r="AC46" s="117"/>
      <c r="AD46" s="79"/>
      <c r="AE46" s="79">
        <v>44</v>
      </c>
      <c r="AF46" s="79"/>
      <c r="AG46" s="79"/>
      <c r="AH46" s="94">
        <f>MAX(AB46:AG46)</f>
        <v>44</v>
      </c>
      <c r="AI46" s="90">
        <f>AH46*AI$5</f>
        <v>22</v>
      </c>
      <c r="AQ46" s="2"/>
    </row>
    <row r="47" spans="1:35" s="95" customFormat="1" ht="15.75" customHeight="1">
      <c r="A47" s="75">
        <f>A46+1</f>
        <v>41</v>
      </c>
      <c r="B47" s="97" t="s">
        <v>89</v>
      </c>
      <c r="C47" s="42" t="s">
        <v>39</v>
      </c>
      <c r="D47" s="77" t="s">
        <v>40</v>
      </c>
      <c r="E47" s="77" t="s">
        <v>41</v>
      </c>
      <c r="F47" s="78">
        <f>IF(G47&lt;1940,"L",IF(G47&lt;1945,"SM",IF(G47&lt;1955,"M",IF(G47&gt;2000,"J",""))))</f>
      </c>
      <c r="G47" s="77">
        <v>1965</v>
      </c>
      <c r="H47" s="79"/>
      <c r="I47" s="80">
        <f>I$5-W47+1</f>
        <v>38</v>
      </c>
      <c r="J47" s="80"/>
      <c r="K47" s="88"/>
      <c r="L47" s="88">
        <f>IF(X47&lt;&gt;"",(L$5-X47+1)*1.5,"")</f>
        <v>61.5</v>
      </c>
      <c r="M47" s="102"/>
      <c r="N47" s="107"/>
      <c r="O47" s="84">
        <f>AH47</f>
        <v>13</v>
      </c>
      <c r="P47" s="84">
        <f>AI47</f>
        <v>6.5</v>
      </c>
      <c r="Q47" s="83">
        <f>SUM(H47:L47)</f>
        <v>99.5</v>
      </c>
      <c r="R47" s="85">
        <f>SUM(H47:L47)+MAX(M47,O47)</f>
        <v>112.5</v>
      </c>
      <c r="S47" s="86">
        <f>R47+MAX(U47,V47)</f>
        <v>115.5</v>
      </c>
      <c r="T47" s="85">
        <f>SUM($H47:$L47)+MAX(N47,P47)</f>
        <v>106</v>
      </c>
      <c r="U47" s="87">
        <f>IF(M47&gt;0,3,0)</f>
        <v>0</v>
      </c>
      <c r="V47" s="87">
        <f>IF(Q47&gt;0,3,0)</f>
        <v>3</v>
      </c>
      <c r="W47" s="88">
        <v>43</v>
      </c>
      <c r="X47" s="88">
        <v>36</v>
      </c>
      <c r="Y47" s="98"/>
      <c r="Z47" s="79"/>
      <c r="AA47" s="90"/>
      <c r="AB47" s="79">
        <v>13</v>
      </c>
      <c r="AC47" s="88"/>
      <c r="AD47" s="79"/>
      <c r="AE47" s="100"/>
      <c r="AF47" s="79"/>
      <c r="AG47" s="79"/>
      <c r="AH47" s="94">
        <f>MAX(AB47:AG47)</f>
        <v>13</v>
      </c>
      <c r="AI47" s="90">
        <f>AH47*AI$5</f>
        <v>6.5</v>
      </c>
    </row>
    <row r="48" spans="1:45" s="95" customFormat="1" ht="15.75" customHeight="1">
      <c r="A48" s="75">
        <f>A47+1</f>
        <v>42</v>
      </c>
      <c r="B48" s="97" t="s">
        <v>90</v>
      </c>
      <c r="C48" s="42" t="s">
        <v>7</v>
      </c>
      <c r="D48" s="77" t="s">
        <v>40</v>
      </c>
      <c r="E48" s="77" t="s">
        <v>41</v>
      </c>
      <c r="F48" s="78" t="str">
        <f>IF(G48&lt;1940,"L",IF(G48&lt;1945,"SM",IF(G48&lt;1955,"M",IF(G48&gt;2000,"J",""))))</f>
        <v>SM</v>
      </c>
      <c r="G48" s="77">
        <v>1942</v>
      </c>
      <c r="H48" s="79">
        <v>27</v>
      </c>
      <c r="I48" s="80"/>
      <c r="J48" s="80">
        <v>7</v>
      </c>
      <c r="K48" s="88"/>
      <c r="L48" s="81">
        <f>IF(X48&lt;&gt;"",(L$5-X48+1)*1.5,"")</f>
        <v>52.5</v>
      </c>
      <c r="M48" s="82">
        <f>Z48</f>
        <v>30</v>
      </c>
      <c r="N48" s="83">
        <f>AA48</f>
        <v>15</v>
      </c>
      <c r="O48" s="84">
        <f>AH48</f>
        <v>23</v>
      </c>
      <c r="P48" s="84">
        <f>AI48</f>
        <v>11.5</v>
      </c>
      <c r="Q48" s="83">
        <f>SUM(H48:L48)</f>
        <v>86.5</v>
      </c>
      <c r="R48" s="85">
        <f>SUM(H48:L48)+MAX(M48,O48)</f>
        <v>116.5</v>
      </c>
      <c r="S48" s="86">
        <f>R48+MAX(U48,V48)</f>
        <v>119.5</v>
      </c>
      <c r="T48" s="85">
        <f>SUM($H48:$L48)+MAX(N48,P48)</f>
        <v>101.5</v>
      </c>
      <c r="U48" s="87">
        <f>IF(M48&gt;0,3,0)</f>
        <v>3</v>
      </c>
      <c r="V48" s="87">
        <f>IF(Q48&gt;0,3,0)</f>
        <v>3</v>
      </c>
      <c r="W48" s="88"/>
      <c r="X48" s="88">
        <v>42</v>
      </c>
      <c r="Y48" s="98">
        <v>22</v>
      </c>
      <c r="Z48" s="79">
        <f>IF(Y48&gt;0,Y$5-Y48+1,0)</f>
        <v>30</v>
      </c>
      <c r="AA48" s="90">
        <f>Z48*AA$5</f>
        <v>15</v>
      </c>
      <c r="AB48" s="79"/>
      <c r="AC48" s="88"/>
      <c r="AD48" s="79"/>
      <c r="AE48" s="100"/>
      <c r="AF48" s="79">
        <v>23</v>
      </c>
      <c r="AG48" s="79"/>
      <c r="AH48" s="94">
        <f>MAX(AB48:AG48)</f>
        <v>23</v>
      </c>
      <c r="AI48" s="90">
        <f>AH48*AI$5</f>
        <v>11.5</v>
      </c>
      <c r="AL48" s="96"/>
      <c r="AP48" s="2"/>
      <c r="AR48" s="96"/>
      <c r="AS48" s="96"/>
    </row>
    <row r="49" spans="1:35" s="95" customFormat="1" ht="15.75" customHeight="1">
      <c r="A49" s="75">
        <f>A48+1</f>
        <v>43</v>
      </c>
      <c r="B49" s="97" t="s">
        <v>91</v>
      </c>
      <c r="C49" s="42" t="s">
        <v>56</v>
      </c>
      <c r="D49" s="77" t="s">
        <v>40</v>
      </c>
      <c r="E49" s="77" t="s">
        <v>41</v>
      </c>
      <c r="F49" s="78">
        <f>IF(G49&lt;1940,"L",IF(G49&lt;1945,"SM",IF(G49&lt;1955,"M",IF(G49&gt;2000,"J",""))))</f>
      </c>
      <c r="G49" s="77">
        <v>1963</v>
      </c>
      <c r="H49" s="79"/>
      <c r="I49" s="80"/>
      <c r="J49" s="80"/>
      <c r="K49" s="88"/>
      <c r="L49" s="81">
        <f>IF(X49&lt;&gt;"",(L$5-X49+1)*1.5,"")</f>
        <v>90</v>
      </c>
      <c r="M49" s="102"/>
      <c r="N49" s="107"/>
      <c r="O49" s="84">
        <f>AH49</f>
        <v>18</v>
      </c>
      <c r="P49" s="84">
        <f>AI49</f>
        <v>9</v>
      </c>
      <c r="Q49" s="83">
        <f>SUM(H49:L49)</f>
        <v>90</v>
      </c>
      <c r="R49" s="85">
        <f>SUM(H49:L49)+MAX(M49,O49)</f>
        <v>108</v>
      </c>
      <c r="S49" s="86">
        <f>R49+MAX(U49,V49)</f>
        <v>111</v>
      </c>
      <c r="T49" s="85">
        <f>SUM($H49:$L49)+MAX(N49,P49)</f>
        <v>99</v>
      </c>
      <c r="U49" s="87">
        <f>IF(M49&gt;0,3,0)</f>
        <v>0</v>
      </c>
      <c r="V49" s="87">
        <f>IF(Q49&gt;0,3,0)</f>
        <v>3</v>
      </c>
      <c r="W49" s="88"/>
      <c r="X49" s="88">
        <v>17</v>
      </c>
      <c r="Y49" s="88"/>
      <c r="Z49" s="79"/>
      <c r="AA49" s="90"/>
      <c r="AB49" s="79"/>
      <c r="AC49" s="88">
        <v>18</v>
      </c>
      <c r="AD49" s="79"/>
      <c r="AE49" s="100"/>
      <c r="AF49" s="79"/>
      <c r="AG49" s="79"/>
      <c r="AH49" s="94">
        <f>MAX(AB49:AG49)</f>
        <v>18</v>
      </c>
      <c r="AI49" s="90">
        <f>AH49*AI$5</f>
        <v>9</v>
      </c>
    </row>
    <row r="50" spans="1:38" s="95" customFormat="1" ht="15.75" customHeight="1">
      <c r="A50" s="75">
        <f>A49+1</f>
        <v>44</v>
      </c>
      <c r="B50" s="97" t="s">
        <v>92</v>
      </c>
      <c r="C50" s="42" t="s">
        <v>39</v>
      </c>
      <c r="D50" s="77" t="s">
        <v>40</v>
      </c>
      <c r="E50" s="77" t="s">
        <v>41</v>
      </c>
      <c r="F50" s="78">
        <f>IF(G50&lt;1940,"L",IF(G50&lt;1945,"SM",IF(G50&lt;1955,"M",IF(G50&gt;2000,"J",""))))</f>
      </c>
      <c r="G50" s="77">
        <v>1956</v>
      </c>
      <c r="H50" s="79"/>
      <c r="I50" s="80">
        <f>I$5-W50+1</f>
        <v>42</v>
      </c>
      <c r="J50" s="80"/>
      <c r="K50" s="88"/>
      <c r="L50" s="81">
        <f>IF(X50&lt;&gt;"",(L$5-X50+1)*1.5,"")</f>
        <v>45</v>
      </c>
      <c r="M50" s="82"/>
      <c r="N50" s="83"/>
      <c r="O50" s="84">
        <f>AH50</f>
        <v>20</v>
      </c>
      <c r="P50" s="84">
        <f>AI50</f>
        <v>10</v>
      </c>
      <c r="Q50" s="83">
        <f>SUM(H50:L50)</f>
        <v>87</v>
      </c>
      <c r="R50" s="85">
        <f>SUM(H50:L50)+MAX(M50,O50)</f>
        <v>107</v>
      </c>
      <c r="S50" s="86">
        <f>R50+MAX(U50,V50)</f>
        <v>110</v>
      </c>
      <c r="T50" s="85">
        <f>SUM($H50:$L50)+MAX(N50,P50)</f>
        <v>97</v>
      </c>
      <c r="U50" s="87">
        <f>IF(M50&gt;0,3,0)</f>
        <v>0</v>
      </c>
      <c r="V50" s="87">
        <f>IF(Q50&gt;0,3,0)</f>
        <v>3</v>
      </c>
      <c r="W50" s="88">
        <v>39</v>
      </c>
      <c r="X50" s="88">
        <v>47</v>
      </c>
      <c r="Y50" s="98"/>
      <c r="Z50" s="79"/>
      <c r="AA50" s="90"/>
      <c r="AB50" s="79">
        <v>20</v>
      </c>
      <c r="AC50" s="88"/>
      <c r="AD50" s="79"/>
      <c r="AE50" s="100"/>
      <c r="AF50" s="79"/>
      <c r="AG50" s="79"/>
      <c r="AH50" s="94">
        <f>MAX(AB50:AG50)</f>
        <v>20</v>
      </c>
      <c r="AI50" s="90">
        <f>AH50*AI$5</f>
        <v>10</v>
      </c>
      <c r="AK50" s="96"/>
      <c r="AL50" s="2"/>
    </row>
    <row r="51" spans="1:49" s="96" customFormat="1" ht="15.75" customHeight="1">
      <c r="A51" s="75">
        <f>A50+1</f>
        <v>45</v>
      </c>
      <c r="B51" s="97" t="s">
        <v>93</v>
      </c>
      <c r="C51" s="42" t="s">
        <v>94</v>
      </c>
      <c r="D51" s="77" t="s">
        <v>40</v>
      </c>
      <c r="E51" s="77" t="s">
        <v>41</v>
      </c>
      <c r="F51" s="78">
        <f>IF(G51&lt;1940,"L",IF(G51&lt;1945,"SM",IF(G51&lt;1955,"M",IF(G51&gt;2000,"J",""))))</f>
      </c>
      <c r="G51" s="77">
        <v>1972</v>
      </c>
      <c r="H51" s="79"/>
      <c r="I51" s="80"/>
      <c r="J51" s="80"/>
      <c r="K51" s="88"/>
      <c r="L51" s="81">
        <f>IF(X51&lt;&gt;"",(L$5-X51+1)*1.5,"")</f>
        <v>82.5</v>
      </c>
      <c r="M51" s="102"/>
      <c r="N51" s="107"/>
      <c r="O51" s="84">
        <f>AH51</f>
        <v>28</v>
      </c>
      <c r="P51" s="84">
        <f>AI51</f>
        <v>14</v>
      </c>
      <c r="Q51" s="83">
        <f>SUM(H51:L51)</f>
        <v>82.5</v>
      </c>
      <c r="R51" s="85">
        <f>SUM(H51:L51)+MAX(M51,O51)</f>
        <v>110.5</v>
      </c>
      <c r="S51" s="86">
        <f>R51+MAX(U51,V51)</f>
        <v>113.5</v>
      </c>
      <c r="T51" s="85">
        <f>SUM($H51:$L51)+MAX(N51,P51)</f>
        <v>96.5</v>
      </c>
      <c r="U51" s="87">
        <f>IF(M51&gt;0,3,0)</f>
        <v>0</v>
      </c>
      <c r="V51" s="87">
        <f>IF(Q51&gt;0,3,0)</f>
        <v>3</v>
      </c>
      <c r="W51" s="88"/>
      <c r="X51" s="88">
        <v>22</v>
      </c>
      <c r="Y51" s="98"/>
      <c r="Z51" s="95"/>
      <c r="AA51" s="90"/>
      <c r="AB51" s="79"/>
      <c r="AC51" s="88"/>
      <c r="AD51" s="79">
        <v>28</v>
      </c>
      <c r="AE51" s="100"/>
      <c r="AF51" s="79"/>
      <c r="AG51" s="79"/>
      <c r="AH51" s="94">
        <f>MAX(AB51:AG51)</f>
        <v>28</v>
      </c>
      <c r="AI51" s="90">
        <f>AH51*AI$5</f>
        <v>14</v>
      </c>
      <c r="AJ51" s="95"/>
      <c r="AK51" s="95"/>
      <c r="AL51" s="2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</row>
    <row r="52" spans="1:49" s="95" customFormat="1" ht="15.75" customHeight="1">
      <c r="A52" s="75">
        <f>A51+1</f>
        <v>46</v>
      </c>
      <c r="B52" s="76" t="s">
        <v>95</v>
      </c>
      <c r="C52" s="42" t="s">
        <v>39</v>
      </c>
      <c r="D52" s="77" t="s">
        <v>40</v>
      </c>
      <c r="E52" s="104" t="s">
        <v>41</v>
      </c>
      <c r="F52" s="78">
        <f>IF(G52&lt;1940,"L",IF(G52&lt;1945,"SM",IF(G52&lt;1955,"M",IF(G52&gt;2000,"J",""))))</f>
      </c>
      <c r="G52" s="104">
        <v>1955</v>
      </c>
      <c r="H52" s="105"/>
      <c r="I52" s="80">
        <f>I$5-W52+1</f>
        <v>48</v>
      </c>
      <c r="J52" s="80"/>
      <c r="K52" s="106"/>
      <c r="L52" s="81">
        <f>IF(X52&lt;&gt;"",(L$5-X52+1)*1.5,"")</f>
        <v>30</v>
      </c>
      <c r="M52" s="82"/>
      <c r="N52" s="83"/>
      <c r="O52" s="84">
        <f>AH52</f>
        <v>34</v>
      </c>
      <c r="P52" s="84">
        <f>AI52</f>
        <v>17</v>
      </c>
      <c r="Q52" s="83">
        <f>SUM(H52:L52)</f>
        <v>78</v>
      </c>
      <c r="R52" s="85">
        <f>SUM(H52:L52)+MAX(M52,O52)</f>
        <v>112</v>
      </c>
      <c r="S52" s="86">
        <f>R52+MAX(U52,V52)</f>
        <v>115</v>
      </c>
      <c r="T52" s="85">
        <f>SUM($H52:$L52)+MAX(N52,P52)</f>
        <v>95</v>
      </c>
      <c r="U52" s="87">
        <f>IF(M52&gt;0,3,0)</f>
        <v>0</v>
      </c>
      <c r="V52" s="87">
        <f>IF(Q52&gt;0,3,0)</f>
        <v>3</v>
      </c>
      <c r="W52" s="88">
        <v>33</v>
      </c>
      <c r="X52" s="106">
        <v>57</v>
      </c>
      <c r="Y52" s="118"/>
      <c r="Z52" s="79"/>
      <c r="AA52" s="90"/>
      <c r="AB52" s="79">
        <v>34</v>
      </c>
      <c r="AC52" s="106"/>
      <c r="AD52" s="119"/>
      <c r="AE52" s="100"/>
      <c r="AF52" s="119"/>
      <c r="AG52" s="119"/>
      <c r="AH52" s="94">
        <f>MAX(AB52:AG52)</f>
        <v>34</v>
      </c>
      <c r="AI52" s="90">
        <f>AH52*AI$5</f>
        <v>17</v>
      </c>
      <c r="AJ52" s="2"/>
      <c r="AL52" s="2"/>
      <c r="AU52" s="96"/>
      <c r="AV52" s="96"/>
      <c r="AW52" s="96"/>
    </row>
    <row r="53" spans="1:49" ht="15.75" customHeight="1">
      <c r="A53" s="75">
        <f>A52+1</f>
        <v>47</v>
      </c>
      <c r="B53" s="97" t="s">
        <v>96</v>
      </c>
      <c r="C53" s="42" t="s">
        <v>7</v>
      </c>
      <c r="D53" s="77" t="s">
        <v>40</v>
      </c>
      <c r="E53" s="77" t="s">
        <v>41</v>
      </c>
      <c r="F53" s="78">
        <f>IF(G53&lt;1940,"L",IF(G53&lt;1945,"SM",IF(G53&lt;1955,"M",IF(G53&gt;2000,"J",""))))</f>
      </c>
      <c r="G53" s="77">
        <v>1970</v>
      </c>
      <c r="H53" s="79">
        <v>30</v>
      </c>
      <c r="I53" s="80"/>
      <c r="J53" s="80">
        <v>18</v>
      </c>
      <c r="K53" s="88"/>
      <c r="L53" s="81">
        <f>IF(X53&lt;&gt;"",(L$5-X53+1)*1.5,"")</f>
        <v>31.5</v>
      </c>
      <c r="M53" s="82"/>
      <c r="N53" s="83"/>
      <c r="O53" s="84">
        <f>AH53</f>
        <v>24</v>
      </c>
      <c r="P53" s="84">
        <f>AI53</f>
        <v>12</v>
      </c>
      <c r="Q53" s="83">
        <f>SUM(H53:L53)</f>
        <v>79.5</v>
      </c>
      <c r="R53" s="85">
        <f>SUM(H53:L53)+MAX(M53,O53)</f>
        <v>103.5</v>
      </c>
      <c r="S53" s="86">
        <f>R53+MAX(U53,V53)</f>
        <v>106.5</v>
      </c>
      <c r="T53" s="85">
        <f>SUM($H53:$L53)+MAX(N53,P53)</f>
        <v>91.5</v>
      </c>
      <c r="U53" s="87">
        <f>IF(M53&gt;0,3,0)</f>
        <v>0</v>
      </c>
      <c r="V53" s="87">
        <f>IF(Q53&gt;0,3,0)</f>
        <v>3</v>
      </c>
      <c r="W53" s="88"/>
      <c r="X53" s="88">
        <v>56</v>
      </c>
      <c r="Y53" s="98"/>
      <c r="Z53" s="79"/>
      <c r="AA53" s="90"/>
      <c r="AB53" s="79"/>
      <c r="AC53" s="88"/>
      <c r="AD53" s="79"/>
      <c r="AE53" s="93">
        <v>23</v>
      </c>
      <c r="AF53" s="79">
        <v>24</v>
      </c>
      <c r="AG53" s="79"/>
      <c r="AH53" s="94">
        <f>MAX(AB53:AG53)</f>
        <v>24</v>
      </c>
      <c r="AI53" s="90">
        <f>AH53*AI$5</f>
        <v>12</v>
      </c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</row>
    <row r="54" spans="1:43" s="95" customFormat="1" ht="15.75" customHeight="1">
      <c r="A54" s="75">
        <f>A53+1</f>
        <v>48</v>
      </c>
      <c r="B54" s="97" t="s">
        <v>97</v>
      </c>
      <c r="C54" s="42" t="s">
        <v>39</v>
      </c>
      <c r="D54" s="77" t="s">
        <v>40</v>
      </c>
      <c r="E54" s="77" t="s">
        <v>41</v>
      </c>
      <c r="F54" s="78">
        <f>IF(G54&lt;1940,"L",IF(G54&lt;1945,"SM",IF(G54&lt;1955,"M",IF(G54&gt;2000,"J",""))))</f>
      </c>
      <c r="G54" s="77">
        <v>1959</v>
      </c>
      <c r="H54" s="79">
        <v>33</v>
      </c>
      <c r="I54" s="80">
        <f>I$5-W54+1</f>
        <v>21</v>
      </c>
      <c r="J54" s="80"/>
      <c r="K54" s="88">
        <v>24</v>
      </c>
      <c r="L54" s="81">
        <f>IF(X54&lt;&gt;"",(L$5-X54+1)*1.5,"")</f>
      </c>
      <c r="M54" s="102"/>
      <c r="N54" s="107"/>
      <c r="O54" s="84">
        <f>AH54</f>
        <v>27</v>
      </c>
      <c r="P54" s="84">
        <f>AI54</f>
        <v>13.5</v>
      </c>
      <c r="Q54" s="83">
        <f>SUM(H54:L54)</f>
        <v>78</v>
      </c>
      <c r="R54" s="85">
        <f>SUM(H54:L54)+MAX(M54,O54)</f>
        <v>105</v>
      </c>
      <c r="S54" s="86">
        <f>R54+MAX(U54,V54)</f>
        <v>108</v>
      </c>
      <c r="T54" s="85">
        <f>SUM($H54:$L54)+MAX(N54,P54)</f>
        <v>91.5</v>
      </c>
      <c r="U54" s="87">
        <f>IF(M54&gt;0,3,0)</f>
        <v>0</v>
      </c>
      <c r="V54" s="87">
        <f>IF(Q54&gt;0,3,0)</f>
        <v>3</v>
      </c>
      <c r="W54" s="88">
        <v>60</v>
      </c>
      <c r="X54" s="88"/>
      <c r="Y54" s="88"/>
      <c r="Z54" s="79"/>
      <c r="AA54" s="90"/>
      <c r="AB54" s="79">
        <v>27</v>
      </c>
      <c r="AC54" s="88"/>
      <c r="AD54" s="79"/>
      <c r="AE54" s="100"/>
      <c r="AF54" s="79"/>
      <c r="AG54" s="79"/>
      <c r="AH54" s="94">
        <f>MAX(AB54:AG54)</f>
        <v>27</v>
      </c>
      <c r="AI54" s="90">
        <f>AH54*AI$5</f>
        <v>13.5</v>
      </c>
      <c r="AN54" s="2"/>
      <c r="AO54" s="2"/>
      <c r="AQ54" s="2"/>
    </row>
    <row r="55" spans="1:35" s="95" customFormat="1" ht="15.75" customHeight="1">
      <c r="A55" s="75">
        <f>A54+1</f>
        <v>49</v>
      </c>
      <c r="B55" s="97" t="s">
        <v>98</v>
      </c>
      <c r="C55" s="42" t="s">
        <v>44</v>
      </c>
      <c r="D55" s="77" t="s">
        <v>40</v>
      </c>
      <c r="E55" s="77" t="s">
        <v>41</v>
      </c>
      <c r="F55" s="78">
        <f>IF(G55&lt;1940,"L",IF(G55&lt;1945,"SM",IF(G55&lt;1955,"M",IF(G55&gt;2000,"J",""))))</f>
      </c>
      <c r="G55" s="77">
        <v>1962</v>
      </c>
      <c r="H55" s="79">
        <v>22</v>
      </c>
      <c r="I55" s="80"/>
      <c r="J55" s="80"/>
      <c r="K55" s="88"/>
      <c r="L55" s="81">
        <f>IF(X55&lt;&gt;"",(L$5-X55+1)*1.5,"")</f>
        <v>48</v>
      </c>
      <c r="M55" s="82"/>
      <c r="N55" s="83"/>
      <c r="O55" s="84">
        <f>AH55</f>
        <v>41</v>
      </c>
      <c r="P55" s="84">
        <f>AI55</f>
        <v>20.5</v>
      </c>
      <c r="Q55" s="83">
        <f>SUM(H55:L55)</f>
        <v>70</v>
      </c>
      <c r="R55" s="85">
        <f>SUM(H55:L55)+MAX(M55,O55)</f>
        <v>111</v>
      </c>
      <c r="S55" s="86">
        <f>R55+MAX(U55,V55)</f>
        <v>114</v>
      </c>
      <c r="T55" s="85">
        <f>SUM($H55:$L55)+MAX(N55,P55)</f>
        <v>90.5</v>
      </c>
      <c r="U55" s="87">
        <f>IF(M55&gt;0,3,0)</f>
        <v>0</v>
      </c>
      <c r="V55" s="87">
        <f>IF(Q55&gt;0,3,0)</f>
        <v>3</v>
      </c>
      <c r="W55" s="88"/>
      <c r="X55" s="88">
        <v>45</v>
      </c>
      <c r="Y55" s="88"/>
      <c r="Z55" s="79"/>
      <c r="AA55" s="90"/>
      <c r="AB55" s="79"/>
      <c r="AC55" s="117"/>
      <c r="AD55" s="79"/>
      <c r="AE55" s="79">
        <v>41</v>
      </c>
      <c r="AF55" s="79"/>
      <c r="AG55" s="79"/>
      <c r="AH55" s="94">
        <f>MAX(AB55:AG55)</f>
        <v>41</v>
      </c>
      <c r="AI55" s="90">
        <f>AH55*AI$5</f>
        <v>20.5</v>
      </c>
    </row>
    <row r="56" spans="1:49" s="96" customFormat="1" ht="15.75" customHeight="1">
      <c r="A56" s="75">
        <f>A55+1</f>
        <v>50</v>
      </c>
      <c r="B56" s="76" t="s">
        <v>99</v>
      </c>
      <c r="C56" s="42" t="s">
        <v>39</v>
      </c>
      <c r="D56" s="77" t="s">
        <v>40</v>
      </c>
      <c r="E56" s="77" t="s">
        <v>41</v>
      </c>
      <c r="F56" s="78" t="str">
        <f>IF(G56&lt;1940,"L",IF(G56&lt;1945,"SM",IF(G56&lt;1955,"M",IF(G56&gt;2000,"J",""))))</f>
        <v>M</v>
      </c>
      <c r="G56" s="77">
        <v>1954</v>
      </c>
      <c r="H56" s="79"/>
      <c r="I56" s="80">
        <f>I$5-W56+1</f>
        <v>49</v>
      </c>
      <c r="J56" s="80"/>
      <c r="K56" s="79"/>
      <c r="L56" s="81">
        <f>IF(X56&lt;&gt;"",(L$5-X56+1)*1.5,"")</f>
        <v>25.5</v>
      </c>
      <c r="M56" s="82"/>
      <c r="N56" s="83"/>
      <c r="O56" s="84">
        <f>AH56</f>
        <v>30</v>
      </c>
      <c r="P56" s="84">
        <f>AI56</f>
        <v>15</v>
      </c>
      <c r="Q56" s="83">
        <f>SUM(H56:L56)</f>
        <v>74.5</v>
      </c>
      <c r="R56" s="85">
        <f>SUM(H56:L56)+MAX(M56,O56)</f>
        <v>104.5</v>
      </c>
      <c r="S56" s="86">
        <f>R56+MAX(U56,V56)</f>
        <v>107.5</v>
      </c>
      <c r="T56" s="85">
        <f>SUM($H56:$L56)+MAX(N56,P56)</f>
        <v>89.5</v>
      </c>
      <c r="U56" s="87">
        <f>IF(M56&gt;0,3,0)</f>
        <v>0</v>
      </c>
      <c r="V56" s="87">
        <f>IF(Q56&gt;0,3,0)</f>
        <v>3</v>
      </c>
      <c r="W56" s="88">
        <v>32</v>
      </c>
      <c r="X56" s="88">
        <v>60</v>
      </c>
      <c r="Y56" s="89"/>
      <c r="Z56" s="79"/>
      <c r="AA56" s="90"/>
      <c r="AB56" s="91">
        <v>30</v>
      </c>
      <c r="AC56" s="79"/>
      <c r="AD56" s="79"/>
      <c r="AE56" s="100"/>
      <c r="AF56" s="101"/>
      <c r="AG56" s="79"/>
      <c r="AH56" s="94">
        <f>MAX(AB56:AG56)</f>
        <v>30</v>
      </c>
      <c r="AI56" s="90">
        <f>AH56*AI$5</f>
        <v>15</v>
      </c>
      <c r="AJ56" s="95"/>
      <c r="AK56" s="95"/>
      <c r="AL56" s="2"/>
      <c r="AN56" s="95"/>
      <c r="AO56" s="95"/>
      <c r="AP56" s="2"/>
      <c r="AQ56" s="95"/>
      <c r="AR56" s="95"/>
      <c r="AS56" s="95"/>
      <c r="AT56" s="2"/>
      <c r="AU56" s="95"/>
      <c r="AV56" s="95"/>
      <c r="AW56" s="95"/>
    </row>
    <row r="57" spans="1:45" s="95" customFormat="1" ht="15.75" customHeight="1">
      <c r="A57" s="75">
        <f>A56+1</f>
        <v>51</v>
      </c>
      <c r="B57" s="97" t="s">
        <v>100</v>
      </c>
      <c r="C57" s="42" t="s">
        <v>51</v>
      </c>
      <c r="D57" s="77" t="s">
        <v>40</v>
      </c>
      <c r="E57" s="77" t="s">
        <v>41</v>
      </c>
      <c r="F57" s="78" t="str">
        <f>IF(G57&lt;1940,"L",IF(G57&lt;1945,"SM",IF(G57&lt;1955,"M",IF(G57&gt;2000,"J",""))))</f>
        <v>M</v>
      </c>
      <c r="G57" s="77">
        <v>1948</v>
      </c>
      <c r="H57" s="79"/>
      <c r="I57" s="80"/>
      <c r="J57" s="80"/>
      <c r="K57" s="88">
        <v>23</v>
      </c>
      <c r="L57" s="81">
        <f>IF(X57&lt;&gt;"",(L$5-X57+1)*1.5,"")</f>
        <v>54</v>
      </c>
      <c r="M57" s="102">
        <f>Z57</f>
        <v>10</v>
      </c>
      <c r="N57" s="83">
        <f>AA57</f>
        <v>5</v>
      </c>
      <c r="O57" s="84">
        <f>AH57</f>
        <v>20</v>
      </c>
      <c r="P57" s="84">
        <f>AI57</f>
        <v>10</v>
      </c>
      <c r="Q57" s="83">
        <f>SUM(H57:L57)</f>
        <v>77</v>
      </c>
      <c r="R57" s="85">
        <f>SUM(H57:L57)+MAX(M57,O57)</f>
        <v>97</v>
      </c>
      <c r="S57" s="86">
        <f>R57+MAX(U57,V57)</f>
        <v>100</v>
      </c>
      <c r="T57" s="85">
        <f>SUM($H57:$L57)+MAX(N57,P57)</f>
        <v>87</v>
      </c>
      <c r="U57" s="87">
        <f>IF(M57&gt;0,3,0)</f>
        <v>3</v>
      </c>
      <c r="V57" s="87">
        <f>IF(Q57&gt;0,3,0)</f>
        <v>3</v>
      </c>
      <c r="W57" s="88"/>
      <c r="X57" s="88">
        <v>41</v>
      </c>
      <c r="Y57" s="88">
        <v>42</v>
      </c>
      <c r="Z57" s="91">
        <f>IF(Y57&gt;0,Y$5-Y57+1,0)</f>
        <v>10</v>
      </c>
      <c r="AA57" s="90">
        <f>Z57*AA$5</f>
        <v>5</v>
      </c>
      <c r="AB57" s="79"/>
      <c r="AC57" s="88">
        <v>20</v>
      </c>
      <c r="AD57" s="79"/>
      <c r="AE57" s="100"/>
      <c r="AF57" s="79"/>
      <c r="AG57" s="79"/>
      <c r="AH57" s="94">
        <f>MAX(AB57:AG57)</f>
        <v>20</v>
      </c>
      <c r="AI57" s="90">
        <f>AH57*AI$5</f>
        <v>10</v>
      </c>
      <c r="AJ57" s="2"/>
      <c r="AL57" s="2"/>
      <c r="AQ57" s="62"/>
      <c r="AR57" s="62"/>
      <c r="AS57" s="62"/>
    </row>
    <row r="58" spans="1:49" s="96" customFormat="1" ht="15.75" customHeight="1">
      <c r="A58" s="75">
        <f>A57+1</f>
        <v>52</v>
      </c>
      <c r="B58" s="97" t="s">
        <v>101</v>
      </c>
      <c r="C58" s="42" t="s">
        <v>46</v>
      </c>
      <c r="D58" s="77" t="s">
        <v>40</v>
      </c>
      <c r="E58" s="77" t="s">
        <v>41</v>
      </c>
      <c r="F58" s="78">
        <f>IF(G58&lt;1940,"L",IF(G58&lt;1945,"SM",IF(G58&lt;1955,"M",IF(G58&gt;2000,"J",""))))</f>
      </c>
      <c r="G58" s="77">
        <v>1960</v>
      </c>
      <c r="H58" s="79"/>
      <c r="I58" s="80"/>
      <c r="J58" s="80"/>
      <c r="K58" s="88"/>
      <c r="L58" s="81">
        <f>IF(X58&lt;&gt;"",(L$5-X58+1)*1.5,"")</f>
        <v>81</v>
      </c>
      <c r="M58" s="82"/>
      <c r="N58" s="83"/>
      <c r="O58" s="84">
        <f>AH58</f>
        <v>6</v>
      </c>
      <c r="P58" s="84">
        <f>AI58</f>
        <v>3</v>
      </c>
      <c r="Q58" s="83">
        <f>SUM(H58:L58)</f>
        <v>81</v>
      </c>
      <c r="R58" s="85">
        <f>SUM(H58:L58)+MAX(M58,O58)</f>
        <v>87</v>
      </c>
      <c r="S58" s="86">
        <f>R58+MAX(U58,V58)</f>
        <v>90</v>
      </c>
      <c r="T58" s="85">
        <f>SUM($H58:$L58)+MAX(N58,P58)</f>
        <v>84</v>
      </c>
      <c r="U58" s="87">
        <f>IF(M58&gt;0,3,0)</f>
        <v>0</v>
      </c>
      <c r="V58" s="87">
        <f>IF(Q58&gt;0,3,0)</f>
        <v>3</v>
      </c>
      <c r="W58" s="88"/>
      <c r="X58" s="88">
        <v>23</v>
      </c>
      <c r="Y58" s="98"/>
      <c r="Z58" s="79"/>
      <c r="AA58" s="90"/>
      <c r="AB58" s="79"/>
      <c r="AC58" s="88"/>
      <c r="AD58" s="79"/>
      <c r="AE58" s="100"/>
      <c r="AF58" s="79"/>
      <c r="AG58" s="79">
        <v>6</v>
      </c>
      <c r="AH58" s="94">
        <f>MAX(AB58:AG58)</f>
        <v>6</v>
      </c>
      <c r="AI58" s="90">
        <f>AH58*AI$5</f>
        <v>3</v>
      </c>
      <c r="AJ58" s="2"/>
      <c r="AK58" s="62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</row>
    <row r="59" spans="1:49" s="95" customFormat="1" ht="15.75" customHeight="1">
      <c r="A59" s="75">
        <f>A58+1</f>
        <v>53</v>
      </c>
      <c r="B59" s="97" t="s">
        <v>102</v>
      </c>
      <c r="C59" s="42" t="s">
        <v>44</v>
      </c>
      <c r="D59" s="77" t="s">
        <v>40</v>
      </c>
      <c r="E59" s="77" t="s">
        <v>41</v>
      </c>
      <c r="F59" s="78">
        <f>IF(G59&lt;1940,"L",IF(G59&lt;1945,"SM",IF(G59&lt;1955,"M",IF(G59&gt;2000,"J",""))))</f>
      </c>
      <c r="G59" s="77">
        <v>1962</v>
      </c>
      <c r="H59" s="79"/>
      <c r="I59" s="80">
        <f>I$5-W59+1</f>
        <v>51</v>
      </c>
      <c r="J59" s="80"/>
      <c r="K59" s="88"/>
      <c r="L59" s="81">
        <f>IF(X59&lt;&gt;"",(L$5-X59+1)*1.5,"")</f>
        <v>22.5</v>
      </c>
      <c r="M59" s="102"/>
      <c r="N59" s="107"/>
      <c r="O59" s="84">
        <f>AH59</f>
        <v>17</v>
      </c>
      <c r="P59" s="84">
        <f>AI59</f>
        <v>8.5</v>
      </c>
      <c r="Q59" s="83">
        <f>SUM(H59:L59)</f>
        <v>73.5</v>
      </c>
      <c r="R59" s="85">
        <f>SUM(H59:L59)+MAX(M59,O59)</f>
        <v>90.5</v>
      </c>
      <c r="S59" s="86">
        <f>R59+MAX(U59,V59)</f>
        <v>93.5</v>
      </c>
      <c r="T59" s="85">
        <f>SUM($H59:$L59)+MAX(N59,P59)</f>
        <v>82</v>
      </c>
      <c r="U59" s="87">
        <f>IF(M59&gt;0,3,0)</f>
        <v>0</v>
      </c>
      <c r="V59" s="87">
        <f>IF(Q59&gt;0,3,0)</f>
        <v>3</v>
      </c>
      <c r="W59" s="88">
        <v>30</v>
      </c>
      <c r="X59" s="88">
        <v>62</v>
      </c>
      <c r="Y59" s="88"/>
      <c r="Z59" s="91"/>
      <c r="AA59" s="90"/>
      <c r="AB59" s="120"/>
      <c r="AC59" s="88"/>
      <c r="AD59" s="79">
        <v>4</v>
      </c>
      <c r="AE59" s="93">
        <v>17</v>
      </c>
      <c r="AF59" s="79"/>
      <c r="AG59" s="79"/>
      <c r="AH59" s="94">
        <f>MAX(AB59:AG59)</f>
        <v>17</v>
      </c>
      <c r="AI59" s="90">
        <f>AH59*AI$5</f>
        <v>8.5</v>
      </c>
      <c r="AU59" s="2"/>
      <c r="AV59" s="2"/>
      <c r="AW59" s="2"/>
    </row>
    <row r="60" spans="1:46" s="95" customFormat="1" ht="15.75" customHeight="1">
      <c r="A60" s="75">
        <f>A59+1</f>
        <v>54</v>
      </c>
      <c r="B60" s="76" t="s">
        <v>103</v>
      </c>
      <c r="C60" s="42" t="s">
        <v>51</v>
      </c>
      <c r="D60" s="77" t="s">
        <v>40</v>
      </c>
      <c r="E60" s="104" t="s">
        <v>41</v>
      </c>
      <c r="F60" s="78">
        <f>IF(G60&lt;1940,"L",IF(G60&lt;1945,"SM",IF(G60&lt;1955,"M",IF(G60&gt;2000,"J",""))))</f>
      </c>
      <c r="G60" s="104">
        <v>1970</v>
      </c>
      <c r="H60" s="105"/>
      <c r="I60" s="80">
        <f>I$5-W60+1</f>
        <v>48</v>
      </c>
      <c r="J60" s="80"/>
      <c r="K60" s="106"/>
      <c r="L60" s="81">
        <f>IF(X60&lt;&gt;"",(L$5-X60+1)*1.5,"")</f>
        <v>30</v>
      </c>
      <c r="M60" s="82">
        <f>Z60</f>
        <v>1</v>
      </c>
      <c r="N60" s="83">
        <f>AA60</f>
        <v>0.5</v>
      </c>
      <c r="O60" s="84">
        <f>AH60</f>
        <v>0</v>
      </c>
      <c r="P60" s="84">
        <f>AI60</f>
        <v>0</v>
      </c>
      <c r="Q60" s="83">
        <f>SUM(H60:L60)</f>
        <v>78</v>
      </c>
      <c r="R60" s="85">
        <f>SUM(H60:L60)+MAX(M60,O60)</f>
        <v>79</v>
      </c>
      <c r="S60" s="86">
        <f>R60+MAX(U60,V60)</f>
        <v>82</v>
      </c>
      <c r="T60" s="85">
        <f>SUM($H60:$L60)+MAX(N60,P60)</f>
        <v>78.5</v>
      </c>
      <c r="U60" s="87">
        <f>IF(M60&gt;0,3,0)</f>
        <v>3</v>
      </c>
      <c r="V60" s="87">
        <f>IF(Q60&gt;0,3,0)</f>
        <v>3</v>
      </c>
      <c r="W60" s="88">
        <v>33</v>
      </c>
      <c r="X60" s="106">
        <v>57</v>
      </c>
      <c r="Y60" s="118">
        <v>51</v>
      </c>
      <c r="Z60" s="79">
        <f>IF(Y60&gt;0,Y$5-Y60+1,0)</f>
        <v>1</v>
      </c>
      <c r="AA60" s="90">
        <f>Z60*AA$5</f>
        <v>0.5</v>
      </c>
      <c r="AB60" s="79"/>
      <c r="AC60" s="106"/>
      <c r="AD60" s="119"/>
      <c r="AE60" s="100"/>
      <c r="AF60" s="119"/>
      <c r="AG60" s="119"/>
      <c r="AH60" s="94">
        <f>MAX(AB60:AG60)</f>
        <v>0</v>
      </c>
      <c r="AI60" s="90">
        <f>AH60*AI$5</f>
        <v>0</v>
      </c>
      <c r="AK60" s="2"/>
      <c r="AT60" s="96"/>
    </row>
    <row r="61" spans="1:36" s="95" customFormat="1" ht="15.75" customHeight="1">
      <c r="A61" s="75">
        <f>A60+1</f>
        <v>55</v>
      </c>
      <c r="B61" s="97" t="s">
        <v>104</v>
      </c>
      <c r="C61" s="42" t="s">
        <v>39</v>
      </c>
      <c r="D61" s="77" t="s">
        <v>40</v>
      </c>
      <c r="E61" s="77" t="s">
        <v>41</v>
      </c>
      <c r="F61" s="78">
        <f>IF(G61&lt;1940,"L",IF(G61&lt;1945,"SM",IF(G61&lt;1955,"M",IF(G61&gt;2000,"J",""))))</f>
      </c>
      <c r="G61" s="77">
        <v>1968</v>
      </c>
      <c r="H61" s="79"/>
      <c r="I61" s="80">
        <f>I$5-W61+1</f>
        <v>78</v>
      </c>
      <c r="J61" s="80"/>
      <c r="K61" s="88"/>
      <c r="L61" s="88">
        <f>IF(X61&lt;&gt;"",(L$5-X61+1)*1.5,"")</f>
      </c>
      <c r="M61" s="82"/>
      <c r="N61" s="83"/>
      <c r="O61" s="84">
        <f>AH61</f>
        <v>0</v>
      </c>
      <c r="P61" s="84">
        <f>AI61</f>
        <v>0</v>
      </c>
      <c r="Q61" s="83">
        <f>SUM(H61:L61)</f>
        <v>78</v>
      </c>
      <c r="R61" s="85">
        <f>SUM(H61:L61)+MAX(M61,O61)</f>
        <v>78</v>
      </c>
      <c r="S61" s="86">
        <f>R61+MAX(U61,V61)</f>
        <v>81</v>
      </c>
      <c r="T61" s="85">
        <f>SUM($H61:$L61)+MAX(N61,P61)</f>
        <v>78</v>
      </c>
      <c r="U61" s="87">
        <f>IF(M61&gt;0,3,0)</f>
        <v>0</v>
      </c>
      <c r="V61" s="87">
        <f>IF(Q61&gt;0,3,0)</f>
        <v>3</v>
      </c>
      <c r="W61" s="88">
        <v>3</v>
      </c>
      <c r="X61" s="88"/>
      <c r="Y61" s="88"/>
      <c r="Z61" s="79"/>
      <c r="AA61" s="90"/>
      <c r="AB61" s="91"/>
      <c r="AC61" s="88"/>
      <c r="AD61" s="79"/>
      <c r="AE61" s="100"/>
      <c r="AF61" s="79"/>
      <c r="AG61" s="79"/>
      <c r="AH61" s="94">
        <f>MAX(AB61:AG61)</f>
        <v>0</v>
      </c>
      <c r="AI61" s="90">
        <f>AH61*AI$5</f>
        <v>0</v>
      </c>
      <c r="AJ61" s="2"/>
    </row>
    <row r="62" spans="1:37" s="95" customFormat="1" ht="15.75" customHeight="1">
      <c r="A62" s="75">
        <f>A61+1</f>
        <v>56</v>
      </c>
      <c r="B62" s="97" t="s">
        <v>105</v>
      </c>
      <c r="C62" s="42" t="s">
        <v>62</v>
      </c>
      <c r="D62" s="77" t="s">
        <v>40</v>
      </c>
      <c r="E62" s="77" t="s">
        <v>41</v>
      </c>
      <c r="F62" s="78" t="str">
        <f>IF(G62&lt;1940,"L",IF(G62&lt;1945,"SM",IF(G62&lt;1955,"M",IF(G62&gt;2000,"J",""))))</f>
        <v>M</v>
      </c>
      <c r="G62" s="77">
        <v>1945</v>
      </c>
      <c r="H62" s="79"/>
      <c r="I62" s="80">
        <f>I$5-W62+1</f>
        <v>37</v>
      </c>
      <c r="J62" s="80"/>
      <c r="K62" s="88">
        <v>6</v>
      </c>
      <c r="L62" s="81">
        <f>IF(X62&lt;&gt;"",(L$5-X62+1)*1.5,"")</f>
        <v>27</v>
      </c>
      <c r="M62" s="82">
        <f>Z62</f>
        <v>0</v>
      </c>
      <c r="N62" s="83">
        <f>AA62</f>
        <v>0</v>
      </c>
      <c r="O62" s="84">
        <f>AH62</f>
        <v>12</v>
      </c>
      <c r="P62" s="84">
        <f>AI62</f>
        <v>6</v>
      </c>
      <c r="Q62" s="83">
        <f>SUM(H62:L62)</f>
        <v>70</v>
      </c>
      <c r="R62" s="85">
        <f>SUM(H62:L62)+MAX(M62,O62)</f>
        <v>82</v>
      </c>
      <c r="S62" s="86">
        <f>R62+MAX(U62,V62)</f>
        <v>85</v>
      </c>
      <c r="T62" s="85">
        <f>SUM($H62:$L62)+MAX(N62,P62)</f>
        <v>76</v>
      </c>
      <c r="U62" s="87">
        <f>IF(M62&gt;0,3,0)</f>
        <v>0</v>
      </c>
      <c r="V62" s="87">
        <f>IF(Q62&gt;0,3,0)</f>
        <v>3</v>
      </c>
      <c r="W62" s="88">
        <v>44</v>
      </c>
      <c r="X62" s="88">
        <v>59</v>
      </c>
      <c r="Y62" s="98"/>
      <c r="Z62" s="79">
        <f>IF(Y62&gt;0,Y$5-Y62+1,0)</f>
        <v>0</v>
      </c>
      <c r="AA62" s="90">
        <f>Z62*AA$5</f>
        <v>0</v>
      </c>
      <c r="AB62" s="79"/>
      <c r="AC62" s="88"/>
      <c r="AD62" s="79">
        <v>12</v>
      </c>
      <c r="AE62" s="100"/>
      <c r="AF62" s="121"/>
      <c r="AG62" s="79"/>
      <c r="AH62" s="94">
        <f>MAX(AB62:AG62)</f>
        <v>12</v>
      </c>
      <c r="AI62" s="90">
        <f>AH62*AI$5</f>
        <v>6</v>
      </c>
      <c r="AK62" s="2"/>
    </row>
    <row r="63" spans="1:49" s="95" customFormat="1" ht="15.75" customHeight="1">
      <c r="A63" s="75">
        <f>A62+1</f>
        <v>57</v>
      </c>
      <c r="B63" s="97" t="s">
        <v>106</v>
      </c>
      <c r="C63" s="42" t="s">
        <v>44</v>
      </c>
      <c r="D63" s="77" t="s">
        <v>40</v>
      </c>
      <c r="E63" s="77" t="s">
        <v>41</v>
      </c>
      <c r="F63" s="78">
        <f>IF(G63&lt;1940,"L",IF(G63&lt;1945,"SM",IF(G63&lt;1955,"M",IF(G63&gt;2000,"J",""))))</f>
      </c>
      <c r="G63" s="77">
        <v>1971</v>
      </c>
      <c r="H63" s="79">
        <v>3</v>
      </c>
      <c r="I63" s="80"/>
      <c r="J63" s="80"/>
      <c r="K63" s="88"/>
      <c r="L63" s="81">
        <f>IF(X63&lt;&gt;"",(L$5-X63+1)*1.5,"")</f>
        <v>57</v>
      </c>
      <c r="M63" s="82">
        <f>Z63</f>
        <v>25</v>
      </c>
      <c r="N63" s="83">
        <f>AA63</f>
        <v>12.5</v>
      </c>
      <c r="O63" s="84">
        <f>AH63</f>
        <v>26</v>
      </c>
      <c r="P63" s="84">
        <f>AI63</f>
        <v>13</v>
      </c>
      <c r="Q63" s="83">
        <f>SUM(H63:L63)</f>
        <v>60</v>
      </c>
      <c r="R63" s="85">
        <f>SUM(H63:L63)+MAX(M63,O63)</f>
        <v>86</v>
      </c>
      <c r="S63" s="86">
        <f>R63+MAX(U63,V63)</f>
        <v>89</v>
      </c>
      <c r="T63" s="85">
        <f>SUM($H63:$L63)+MAX(N63,P63)</f>
        <v>73</v>
      </c>
      <c r="U63" s="87">
        <f>IF(M63&gt;0,3,0)</f>
        <v>3</v>
      </c>
      <c r="V63" s="87">
        <f>IF(Q63&gt;0,3,0)</f>
        <v>3</v>
      </c>
      <c r="W63" s="88"/>
      <c r="X63" s="88">
        <v>39</v>
      </c>
      <c r="Y63" s="98">
        <v>27</v>
      </c>
      <c r="Z63" s="79">
        <f>IF(Y63&gt;0,Y$5-Y63+1,0)</f>
        <v>25</v>
      </c>
      <c r="AA63" s="90">
        <f>Z63*AA$5</f>
        <v>12.5</v>
      </c>
      <c r="AB63" s="79"/>
      <c r="AC63" s="88"/>
      <c r="AD63" s="79">
        <v>26</v>
      </c>
      <c r="AE63" s="79">
        <v>6</v>
      </c>
      <c r="AF63" s="79"/>
      <c r="AG63" s="79"/>
      <c r="AH63" s="94">
        <f>MAX(AB63:AG63)</f>
        <v>26</v>
      </c>
      <c r="AI63" s="90">
        <f>AH63*AI$5</f>
        <v>13</v>
      </c>
      <c r="AK63" s="96"/>
      <c r="AL63" s="122"/>
      <c r="AN63" s="103"/>
      <c r="AO63" s="103"/>
      <c r="AU63" s="96"/>
      <c r="AV63" s="96"/>
      <c r="AW63" s="96"/>
    </row>
    <row r="64" spans="1:46" s="95" customFormat="1" ht="15.75" customHeight="1">
      <c r="A64" s="75">
        <f>A63+1</f>
        <v>58</v>
      </c>
      <c r="B64" s="97" t="s">
        <v>107</v>
      </c>
      <c r="C64" s="42" t="s">
        <v>44</v>
      </c>
      <c r="D64" s="77" t="s">
        <v>40</v>
      </c>
      <c r="E64" s="77" t="s">
        <v>41</v>
      </c>
      <c r="F64" s="78">
        <f>IF(G64&lt;1940,"L",IF(G64&lt;1945,"SM",IF(G64&lt;1955,"M",IF(G64&gt;2000,"J",""))))</f>
      </c>
      <c r="G64" s="104">
        <v>1981</v>
      </c>
      <c r="H64" s="105"/>
      <c r="I64" s="80"/>
      <c r="J64" s="80"/>
      <c r="K64" s="106"/>
      <c r="L64" s="81">
        <f>IF(X64&lt;&gt;"",(L$5-X64+1)*1.5,"")</f>
        <v>49.5</v>
      </c>
      <c r="M64" s="82">
        <f>Z64</f>
        <v>45</v>
      </c>
      <c r="N64" s="83">
        <f>AA64</f>
        <v>22.5</v>
      </c>
      <c r="O64" s="84">
        <f>AH64</f>
        <v>0</v>
      </c>
      <c r="P64" s="84">
        <f>AI64</f>
        <v>0</v>
      </c>
      <c r="Q64" s="83">
        <f>SUM(H64:L64)</f>
        <v>49.5</v>
      </c>
      <c r="R64" s="85">
        <f>SUM(H64:L64)+MAX(M64,O64)</f>
        <v>94.5</v>
      </c>
      <c r="S64" s="86">
        <f>R64+MAX(U64,V64)</f>
        <v>97.5</v>
      </c>
      <c r="T64" s="85">
        <f>SUM($H64:$L64)+MAX(N64,P64)</f>
        <v>72</v>
      </c>
      <c r="U64" s="87">
        <f>IF(M64&gt;0,3,0)</f>
        <v>3</v>
      </c>
      <c r="V64" s="87">
        <f>IF(Q64&gt;0,3,0)</f>
        <v>3</v>
      </c>
      <c r="W64" s="88"/>
      <c r="X64" s="88">
        <v>44</v>
      </c>
      <c r="Y64" s="98">
        <v>7</v>
      </c>
      <c r="Z64" s="79">
        <f>IF(Y64&gt;0,Y$5-Y64+1,0)</f>
        <v>45</v>
      </c>
      <c r="AA64" s="90">
        <f>Z64*AA$5</f>
        <v>22.5</v>
      </c>
      <c r="AB64" s="79"/>
      <c r="AC64" s="88"/>
      <c r="AD64" s="79"/>
      <c r="AE64" s="100"/>
      <c r="AF64" s="79"/>
      <c r="AG64" s="79"/>
      <c r="AH64" s="94">
        <f>MAX(AB64:AG64)</f>
        <v>0</v>
      </c>
      <c r="AI64" s="90">
        <f>AH64*AI$5</f>
        <v>0</v>
      </c>
      <c r="AK64" s="2"/>
      <c r="AQ64" s="103"/>
      <c r="AT64" s="2"/>
    </row>
    <row r="65" spans="1:49" s="95" customFormat="1" ht="15.75" customHeight="1">
      <c r="A65" s="75">
        <f>A64+1</f>
        <v>59</v>
      </c>
      <c r="B65" s="97" t="s">
        <v>108</v>
      </c>
      <c r="C65" s="42" t="s">
        <v>39</v>
      </c>
      <c r="D65" s="77" t="s">
        <v>40</v>
      </c>
      <c r="E65" s="77" t="s">
        <v>41</v>
      </c>
      <c r="F65" s="78" t="str">
        <f>IF(G65&lt;1940,"L",IF(G65&lt;1945,"SM",IF(G65&lt;1955,"M",IF(G65&gt;2000,"J",""))))</f>
        <v>M</v>
      </c>
      <c r="G65" s="77">
        <v>1949</v>
      </c>
      <c r="H65" s="79"/>
      <c r="I65" s="80"/>
      <c r="J65" s="80"/>
      <c r="K65" s="88"/>
      <c r="L65" s="81">
        <f>IF(X65&lt;&gt;"",(L$5-X65+1)*1.5,"")</f>
        <v>46.5</v>
      </c>
      <c r="M65" s="82">
        <f>Z65</f>
        <v>46</v>
      </c>
      <c r="N65" s="83">
        <f>AA65</f>
        <v>23</v>
      </c>
      <c r="O65" s="84">
        <f>AH65</f>
        <v>0</v>
      </c>
      <c r="P65" s="84">
        <f>AI65</f>
        <v>0</v>
      </c>
      <c r="Q65" s="83">
        <f>SUM(H65:L65)</f>
        <v>46.5</v>
      </c>
      <c r="R65" s="85">
        <f>SUM(H65:L65)+MAX(M65,O65)</f>
        <v>92.5</v>
      </c>
      <c r="S65" s="86">
        <f>R65+MAX(U65,V65)</f>
        <v>95.5</v>
      </c>
      <c r="T65" s="85">
        <f>SUM($H65:$L65)+MAX(N65,P65)</f>
        <v>69.5</v>
      </c>
      <c r="U65" s="87">
        <f>IF(M65&gt;0,3,0)</f>
        <v>3</v>
      </c>
      <c r="V65" s="87">
        <f>IF(Q65&gt;0,3,0)</f>
        <v>3</v>
      </c>
      <c r="W65" s="88"/>
      <c r="X65" s="88">
        <v>46</v>
      </c>
      <c r="Y65" s="98">
        <v>6</v>
      </c>
      <c r="Z65" s="79">
        <f>IF(Y65&gt;0,Y$5-Y65+1,0)</f>
        <v>46</v>
      </c>
      <c r="AA65" s="90">
        <f>Z65*AA$5</f>
        <v>23</v>
      </c>
      <c r="AB65" s="79"/>
      <c r="AC65" s="88"/>
      <c r="AD65" s="79"/>
      <c r="AE65" s="100"/>
      <c r="AF65" s="79"/>
      <c r="AG65" s="79"/>
      <c r="AH65" s="94">
        <f>MAX(AB65:AG65)</f>
        <v>0</v>
      </c>
      <c r="AI65" s="90">
        <f>AH65*AI$5</f>
        <v>0</v>
      </c>
      <c r="AR65" s="2"/>
      <c r="AS65" s="2"/>
      <c r="AU65" s="62"/>
      <c r="AV65" s="62"/>
      <c r="AW65" s="62"/>
    </row>
    <row r="66" spans="1:45" s="95" customFormat="1" ht="15.75" customHeight="1">
      <c r="A66" s="75">
        <f>A65+1</f>
        <v>60</v>
      </c>
      <c r="B66" s="97" t="s">
        <v>109</v>
      </c>
      <c r="C66" s="42" t="s">
        <v>39</v>
      </c>
      <c r="D66" s="77" t="s">
        <v>40</v>
      </c>
      <c r="E66" s="77" t="s">
        <v>41</v>
      </c>
      <c r="F66" s="78">
        <f>IF(G66&lt;1940,"L",IF(G66&lt;1945,"SM",IF(G66&lt;1955,"M",IF(G66&gt;2000,"J",""))))</f>
      </c>
      <c r="G66" s="77">
        <v>1974</v>
      </c>
      <c r="H66" s="79"/>
      <c r="I66" s="80"/>
      <c r="J66" s="80"/>
      <c r="K66" s="88"/>
      <c r="L66" s="81">
        <f>IF(X66&lt;&gt;"",(L$5-X66+1)*1.5,"")</f>
        <v>64.5</v>
      </c>
      <c r="M66" s="102"/>
      <c r="N66" s="107"/>
      <c r="O66" s="84">
        <f>AH66</f>
        <v>8</v>
      </c>
      <c r="P66" s="84">
        <f>AI66</f>
        <v>4</v>
      </c>
      <c r="Q66" s="83">
        <f>SUM(H66:L66)</f>
        <v>64.5</v>
      </c>
      <c r="R66" s="85">
        <f>SUM(H66:L66)+MAX(M66,O66)</f>
        <v>72.5</v>
      </c>
      <c r="S66" s="86">
        <f>R66+MAX(U66,V66)</f>
        <v>75.5</v>
      </c>
      <c r="T66" s="85">
        <f>SUM($H66:$L66)+MAX(N66,P66)</f>
        <v>68.5</v>
      </c>
      <c r="U66" s="87">
        <f>IF(M66&gt;0,3,0)</f>
        <v>0</v>
      </c>
      <c r="V66" s="87">
        <f>IF(Q66&gt;0,3,0)</f>
        <v>3</v>
      </c>
      <c r="W66" s="88"/>
      <c r="X66" s="88">
        <v>34</v>
      </c>
      <c r="Y66" s="88"/>
      <c r="Z66" s="79"/>
      <c r="AA66" s="90"/>
      <c r="AB66" s="79">
        <v>8</v>
      </c>
      <c r="AC66" s="88"/>
      <c r="AD66" s="79"/>
      <c r="AE66" s="100"/>
      <c r="AF66" s="79"/>
      <c r="AG66" s="79"/>
      <c r="AH66" s="94">
        <f>MAX(AB66:AG66)</f>
        <v>8</v>
      </c>
      <c r="AI66" s="90">
        <f>AH66*AI$5</f>
        <v>4</v>
      </c>
      <c r="AK66" s="2"/>
      <c r="AP66" s="2"/>
      <c r="AQ66" s="96"/>
      <c r="AR66" s="2"/>
      <c r="AS66" s="2"/>
    </row>
    <row r="67" spans="1:46" s="95" customFormat="1" ht="15.75" customHeight="1">
      <c r="A67" s="75">
        <f>A66+1</f>
        <v>61</v>
      </c>
      <c r="B67" s="76" t="s">
        <v>110</v>
      </c>
      <c r="C67" s="42" t="s">
        <v>82</v>
      </c>
      <c r="D67" s="77" t="s">
        <v>40</v>
      </c>
      <c r="E67" s="77" t="s">
        <v>41</v>
      </c>
      <c r="F67" s="78">
        <f>IF(G67&lt;1940,"L",IF(G67&lt;1945,"SM",IF(G67&lt;1955,"M",IF(G67&gt;2000,"J",""))))</f>
      </c>
      <c r="G67" s="77">
        <v>1959</v>
      </c>
      <c r="H67" s="79">
        <v>15</v>
      </c>
      <c r="I67" s="80"/>
      <c r="J67" s="80"/>
      <c r="K67" s="79">
        <v>9</v>
      </c>
      <c r="L67" s="81">
        <f>IF(X67&lt;&gt;"",(L$5-X67+1)*1.5,"")</f>
        <v>36</v>
      </c>
      <c r="M67" s="82"/>
      <c r="N67" s="82"/>
      <c r="O67" s="84">
        <f>AH67</f>
        <v>14</v>
      </c>
      <c r="P67" s="84">
        <f>AI67</f>
        <v>7</v>
      </c>
      <c r="Q67" s="83">
        <f>SUM(H67:L67)</f>
        <v>60</v>
      </c>
      <c r="R67" s="85">
        <f>SUM(H67:L67)+MAX(M67,O67)</f>
        <v>74</v>
      </c>
      <c r="S67" s="86">
        <f>R67+MAX(U67,V67)</f>
        <v>77</v>
      </c>
      <c r="T67" s="85">
        <f>SUM($H67:$L67)+MAX(N67,P67)</f>
        <v>67</v>
      </c>
      <c r="U67" s="87">
        <f>IF(M67&gt;0,3,0)</f>
        <v>0</v>
      </c>
      <c r="V67" s="87">
        <f>IF(Q67&gt;0,3,0)</f>
        <v>3</v>
      </c>
      <c r="W67" s="88"/>
      <c r="X67" s="88">
        <v>53</v>
      </c>
      <c r="Y67" s="98"/>
      <c r="Z67" s="79"/>
      <c r="AA67" s="79"/>
      <c r="AB67" s="91"/>
      <c r="AC67" s="88"/>
      <c r="AD67" s="79"/>
      <c r="AE67" s="93">
        <v>14</v>
      </c>
      <c r="AF67" s="79"/>
      <c r="AG67" s="79"/>
      <c r="AH67" s="94">
        <f>MAX(AB67:AG67)</f>
        <v>14</v>
      </c>
      <c r="AI67" s="90">
        <f>AH67*AI$5</f>
        <v>7</v>
      </c>
      <c r="AT67" s="96"/>
    </row>
    <row r="68" spans="1:46" s="95" customFormat="1" ht="15.75" customHeight="1">
      <c r="A68" s="75">
        <f>A67+1</f>
        <v>62</v>
      </c>
      <c r="B68" s="97" t="s">
        <v>111</v>
      </c>
      <c r="C68" s="42" t="s">
        <v>82</v>
      </c>
      <c r="D68" s="77" t="s">
        <v>40</v>
      </c>
      <c r="E68" s="77" t="s">
        <v>41</v>
      </c>
      <c r="F68" s="78">
        <f>IF(G68&lt;1940,"L",IF(G68&lt;1945,"SM",IF(G68&lt;1955,"M",IF(G68&gt;2000,"J",""))))</f>
      </c>
      <c r="G68" s="104">
        <v>1990</v>
      </c>
      <c r="H68" s="105"/>
      <c r="I68" s="80">
        <f>I$5-W68+1</f>
        <v>40</v>
      </c>
      <c r="J68" s="80"/>
      <c r="K68" s="106"/>
      <c r="L68" s="81">
        <f>IF(X68&lt;&gt;"",(L$5-X68+1)*1.5,"")</f>
      </c>
      <c r="M68" s="82"/>
      <c r="N68" s="83"/>
      <c r="O68" s="84">
        <f>AH68</f>
        <v>48</v>
      </c>
      <c r="P68" s="84">
        <f>AI68</f>
        <v>24</v>
      </c>
      <c r="Q68" s="83">
        <f>SUM(H68:L68)</f>
        <v>40</v>
      </c>
      <c r="R68" s="85">
        <f>SUM(H68:L68)+MAX(M68,O68)</f>
        <v>88</v>
      </c>
      <c r="S68" s="86">
        <f>R68+MAX(U68,V68)</f>
        <v>91</v>
      </c>
      <c r="T68" s="85">
        <f>SUM($H68:$L68)+MAX(N68,P68)</f>
        <v>64</v>
      </c>
      <c r="U68" s="87">
        <f>IF(M68&gt;0,3,0)</f>
        <v>0</v>
      </c>
      <c r="V68" s="87">
        <f>IF(Q68&gt;0,3,0)</f>
        <v>3</v>
      </c>
      <c r="W68" s="88">
        <v>41</v>
      </c>
      <c r="X68" s="88"/>
      <c r="Y68" s="98"/>
      <c r="Z68" s="79"/>
      <c r="AA68" s="90"/>
      <c r="AB68" s="79"/>
      <c r="AC68" s="88"/>
      <c r="AD68" s="79"/>
      <c r="AE68" s="79">
        <v>48</v>
      </c>
      <c r="AF68" s="79"/>
      <c r="AG68" s="79"/>
      <c r="AH68" s="94">
        <f>MAX(AB68:AG68)</f>
        <v>48</v>
      </c>
      <c r="AI68" s="90">
        <f>AH68*AI$5</f>
        <v>24</v>
      </c>
      <c r="AK68" s="96"/>
      <c r="AP68" s="2"/>
      <c r="AT68" s="2"/>
    </row>
    <row r="69" spans="1:49" s="95" customFormat="1" ht="15.75" customHeight="1">
      <c r="A69" s="75">
        <f>A68+1</f>
        <v>63</v>
      </c>
      <c r="B69" s="97" t="s">
        <v>112</v>
      </c>
      <c r="C69" s="42" t="s">
        <v>51</v>
      </c>
      <c r="D69" s="77" t="s">
        <v>40</v>
      </c>
      <c r="E69" s="77" t="s">
        <v>41</v>
      </c>
      <c r="F69" s="78" t="str">
        <f>IF(G69&lt;1940,"L",IF(G69&lt;1945,"SM",IF(G69&lt;1955,"M",IF(G69&gt;2000,"J",""))))</f>
        <v>M</v>
      </c>
      <c r="G69" s="77">
        <v>1946</v>
      </c>
      <c r="H69" s="79"/>
      <c r="I69" s="80"/>
      <c r="J69" s="80"/>
      <c r="K69" s="88">
        <v>15</v>
      </c>
      <c r="L69" s="81">
        <f>IF(X69&lt;&gt;"",(L$5-X69+1)*1.5,"")</f>
        <v>28.5</v>
      </c>
      <c r="M69" s="102">
        <f>Z69</f>
        <v>40</v>
      </c>
      <c r="N69" s="83">
        <f>AA69</f>
        <v>20</v>
      </c>
      <c r="O69" s="84">
        <f>AH69</f>
        <v>16</v>
      </c>
      <c r="P69" s="84">
        <f>AI69</f>
        <v>8</v>
      </c>
      <c r="Q69" s="83">
        <f>SUM(H69:L69)</f>
        <v>43.5</v>
      </c>
      <c r="R69" s="85">
        <f>SUM(H69:L69)+MAX(M69,O69)</f>
        <v>83.5</v>
      </c>
      <c r="S69" s="86">
        <f>R69+MAX(U69,V69)</f>
        <v>86.5</v>
      </c>
      <c r="T69" s="85">
        <f>SUM($H69:$L69)+MAX(N69,P69)</f>
        <v>63.5</v>
      </c>
      <c r="U69" s="87">
        <f>IF(M69&gt;0,3,0)</f>
        <v>3</v>
      </c>
      <c r="V69" s="87">
        <f>IF(Q69&gt;0,3,0)</f>
        <v>3</v>
      </c>
      <c r="W69" s="88"/>
      <c r="X69" s="88">
        <v>58</v>
      </c>
      <c r="Y69" s="88">
        <v>12</v>
      </c>
      <c r="Z69" s="91">
        <f>IF(Y69&gt;0,Y$5-Y69+1,0)</f>
        <v>40</v>
      </c>
      <c r="AA69" s="90">
        <f>Z69*AA$5</f>
        <v>20</v>
      </c>
      <c r="AB69" s="79"/>
      <c r="AC69" s="88">
        <v>16</v>
      </c>
      <c r="AD69" s="79"/>
      <c r="AE69" s="100"/>
      <c r="AF69" s="79"/>
      <c r="AG69" s="79"/>
      <c r="AH69" s="94">
        <f>MAX(AB69:AG69)</f>
        <v>16</v>
      </c>
      <c r="AI69" s="90">
        <f>AH69*AI$5</f>
        <v>8</v>
      </c>
      <c r="AN69" s="96"/>
      <c r="AO69" s="96"/>
      <c r="AQ69" s="96"/>
      <c r="AU69" s="96"/>
      <c r="AV69" s="96"/>
      <c r="AW69" s="96"/>
    </row>
    <row r="70" spans="1:46" s="95" customFormat="1" ht="15.75" customHeight="1">
      <c r="A70" s="75">
        <f>A69+1</f>
        <v>64</v>
      </c>
      <c r="B70" s="97" t="s">
        <v>113</v>
      </c>
      <c r="C70" s="42" t="s">
        <v>51</v>
      </c>
      <c r="D70" s="77" t="s">
        <v>40</v>
      </c>
      <c r="E70" s="77" t="s">
        <v>41</v>
      </c>
      <c r="F70" s="78">
        <f>IF(G70&lt;1940,"L",IF(G70&lt;1945,"SM",IF(G70&lt;1955,"M",IF(G70&gt;2000,"J",""))))</f>
      </c>
      <c r="G70" s="104">
        <v>1991</v>
      </c>
      <c r="H70" s="105"/>
      <c r="I70" s="80">
        <f>I$5-W70+1</f>
        <v>45</v>
      </c>
      <c r="J70" s="80"/>
      <c r="K70" s="106">
        <v>18</v>
      </c>
      <c r="L70" s="81">
        <f>IF(X70&lt;&gt;"",(L$5-X70+1)*1.5,"")</f>
      </c>
      <c r="M70" s="82"/>
      <c r="N70" s="83"/>
      <c r="O70" s="84">
        <f>AH70</f>
        <v>0</v>
      </c>
      <c r="P70" s="84">
        <f>AI70</f>
        <v>0</v>
      </c>
      <c r="Q70" s="83">
        <f>SUM(H70:L70)</f>
        <v>63</v>
      </c>
      <c r="R70" s="85">
        <f>SUM(H70:L70)+MAX(M70,O70)</f>
        <v>63</v>
      </c>
      <c r="S70" s="86">
        <f>R70+MAX(U70,V70)</f>
        <v>66</v>
      </c>
      <c r="T70" s="85">
        <f>SUM($H70:$L70)+MAX(N70,P70)</f>
        <v>63</v>
      </c>
      <c r="U70" s="87">
        <f>IF(M70&gt;0,3,0)</f>
        <v>0</v>
      </c>
      <c r="V70" s="87">
        <f>IF(Q70&gt;0,3,0)</f>
        <v>3</v>
      </c>
      <c r="W70" s="88">
        <v>36</v>
      </c>
      <c r="X70" s="88"/>
      <c r="Y70" s="98"/>
      <c r="Z70" s="79"/>
      <c r="AA70" s="90"/>
      <c r="AB70" s="79"/>
      <c r="AC70" s="88"/>
      <c r="AD70" s="79"/>
      <c r="AE70" s="100"/>
      <c r="AF70" s="79"/>
      <c r="AG70" s="79"/>
      <c r="AH70" s="94">
        <f>MAX(AB70:AG70)</f>
        <v>0</v>
      </c>
      <c r="AI70" s="90">
        <f>AH70*AI$5</f>
        <v>0</v>
      </c>
      <c r="AT70" s="2"/>
    </row>
    <row r="71" spans="1:36" s="95" customFormat="1" ht="15.75" customHeight="1">
      <c r="A71" s="75">
        <f>A70+1</f>
        <v>65</v>
      </c>
      <c r="B71" s="97" t="s">
        <v>114</v>
      </c>
      <c r="C71" s="42" t="s">
        <v>39</v>
      </c>
      <c r="D71" s="77" t="s">
        <v>40</v>
      </c>
      <c r="E71" s="77" t="s">
        <v>41</v>
      </c>
      <c r="F71" s="78" t="str">
        <f>IF(G71&lt;1940,"L",IF(G71&lt;1945,"SM",IF(G71&lt;1955,"M",IF(G71&gt;2000,"J",""))))</f>
        <v>M</v>
      </c>
      <c r="G71" s="77">
        <v>1947</v>
      </c>
      <c r="H71" s="79"/>
      <c r="I71" s="80">
        <f>I$5-W71+1</f>
        <v>61</v>
      </c>
      <c r="J71" s="80"/>
      <c r="K71" s="88"/>
      <c r="L71" s="81">
        <f>IF(X71&lt;&gt;"",(L$5-X71+1)*1.5,"")</f>
        <v>1.5</v>
      </c>
      <c r="M71" s="82"/>
      <c r="N71" s="83"/>
      <c r="O71" s="84">
        <f>AH71</f>
        <v>0</v>
      </c>
      <c r="P71" s="84">
        <f>AI71</f>
        <v>0</v>
      </c>
      <c r="Q71" s="83">
        <f>SUM(H71:L71)</f>
        <v>62.5</v>
      </c>
      <c r="R71" s="85">
        <f>SUM(H71:L71)+MAX(M71,O71)</f>
        <v>62.5</v>
      </c>
      <c r="S71" s="86">
        <f>R71+MAX(U71,V71)</f>
        <v>65.5</v>
      </c>
      <c r="T71" s="85">
        <f>SUM($H71:$L71)+MAX(N71,P71)</f>
        <v>62.5</v>
      </c>
      <c r="U71" s="87">
        <f>IF(M71&gt;0,3,0)</f>
        <v>0</v>
      </c>
      <c r="V71" s="87">
        <f>IF(Q71&gt;0,3,0)</f>
        <v>3</v>
      </c>
      <c r="W71" s="88">
        <v>20</v>
      </c>
      <c r="X71" s="88">
        <v>76</v>
      </c>
      <c r="Y71" s="98"/>
      <c r="Z71" s="79"/>
      <c r="AA71" s="90"/>
      <c r="AB71" s="79"/>
      <c r="AC71" s="88"/>
      <c r="AD71" s="79"/>
      <c r="AE71" s="100"/>
      <c r="AF71" s="79"/>
      <c r="AG71" s="79"/>
      <c r="AH71" s="94">
        <f>MAX(AB71:AG71)</f>
        <v>0</v>
      </c>
      <c r="AI71" s="90">
        <f>AH71*AI$5</f>
        <v>0</v>
      </c>
      <c r="AJ71" s="96"/>
    </row>
    <row r="72" spans="1:43" s="95" customFormat="1" ht="15.75" customHeight="1">
      <c r="A72" s="75">
        <f>A71+1</f>
        <v>66</v>
      </c>
      <c r="B72" s="97" t="s">
        <v>115</v>
      </c>
      <c r="C72" s="42" t="s">
        <v>39</v>
      </c>
      <c r="D72" s="77" t="s">
        <v>40</v>
      </c>
      <c r="E72" s="77" t="s">
        <v>41</v>
      </c>
      <c r="F72" s="78" t="str">
        <f>IF(G72&lt;1940,"L",IF(G72&lt;1945,"SM",IF(G72&lt;1955,"M",IF(G72&gt;2000,"J",""))))</f>
        <v>SM</v>
      </c>
      <c r="G72" s="77">
        <v>1944</v>
      </c>
      <c r="H72" s="79"/>
      <c r="I72" s="80">
        <f>I$5-W72+1</f>
        <v>32</v>
      </c>
      <c r="J72" s="80">
        <v>6</v>
      </c>
      <c r="K72" s="106">
        <v>4</v>
      </c>
      <c r="L72" s="81">
        <f>IF(X72&lt;&gt;"",(L$5-X72+1)*1.5,"")</f>
        <v>7.5</v>
      </c>
      <c r="M72" s="82"/>
      <c r="N72" s="83"/>
      <c r="O72" s="84">
        <f>AH72</f>
        <v>26</v>
      </c>
      <c r="P72" s="84">
        <f>AI72</f>
        <v>13</v>
      </c>
      <c r="Q72" s="83">
        <f>SUM(H72:L72)</f>
        <v>49.5</v>
      </c>
      <c r="R72" s="85">
        <f>SUM(H72:L72)+MAX(M72,O72)</f>
        <v>75.5</v>
      </c>
      <c r="S72" s="86">
        <f>R72+MAX(U72,V72)</f>
        <v>78.5</v>
      </c>
      <c r="T72" s="85">
        <f>SUM($H72:$L72)+MAX(N72,P72)</f>
        <v>62.5</v>
      </c>
      <c r="U72" s="87">
        <f>IF(M72&gt;0,3,0)</f>
        <v>0</v>
      </c>
      <c r="V72" s="87">
        <f>IF(Q72&gt;0,3,0)</f>
        <v>3</v>
      </c>
      <c r="W72" s="88">
        <v>49</v>
      </c>
      <c r="X72" s="88">
        <v>72</v>
      </c>
      <c r="Y72" s="98"/>
      <c r="Z72" s="79"/>
      <c r="AA72" s="90"/>
      <c r="AB72" s="79">
        <v>26</v>
      </c>
      <c r="AC72" s="88"/>
      <c r="AD72" s="79"/>
      <c r="AE72" s="100"/>
      <c r="AF72" s="79"/>
      <c r="AG72" s="79"/>
      <c r="AH72" s="94">
        <f>MAX(AB72:AG72)</f>
        <v>26</v>
      </c>
      <c r="AI72" s="90">
        <f>AH72*AI$5</f>
        <v>13</v>
      </c>
      <c r="AK72" s="2"/>
      <c r="AM72" s="96"/>
      <c r="AQ72" s="2"/>
    </row>
    <row r="73" spans="1:35" s="95" customFormat="1" ht="15.75" customHeight="1">
      <c r="A73" s="75">
        <f>A72+1</f>
        <v>67</v>
      </c>
      <c r="B73" s="97" t="s">
        <v>116</v>
      </c>
      <c r="C73" s="42" t="s">
        <v>51</v>
      </c>
      <c r="D73" s="77" t="s">
        <v>40</v>
      </c>
      <c r="E73" s="77" t="s">
        <v>41</v>
      </c>
      <c r="F73" s="78">
        <f>IF(G73&lt;1940,"L",IF(G73&lt;1945,"SM",IF(G73&lt;1955,"M",IF(G73&gt;2000,"J",""))))</f>
      </c>
      <c r="G73" s="77">
        <v>1986</v>
      </c>
      <c r="H73" s="79"/>
      <c r="I73" s="80">
        <f>I$5-W73+1</f>
        <v>61</v>
      </c>
      <c r="J73" s="80"/>
      <c r="K73" s="88"/>
      <c r="L73" s="81">
        <f>IF(X73&lt;&gt;"",(L$5-X73+1)*1.5,"")</f>
      </c>
      <c r="M73" s="82"/>
      <c r="N73" s="83"/>
      <c r="O73" s="84">
        <f>AH73</f>
        <v>0</v>
      </c>
      <c r="P73" s="84">
        <f>AI73</f>
        <v>0</v>
      </c>
      <c r="Q73" s="83">
        <f>SUM(H73:L73)</f>
        <v>61</v>
      </c>
      <c r="R73" s="85">
        <f>SUM(H73:L73)+MAX(M73,O73)</f>
        <v>61</v>
      </c>
      <c r="S73" s="86">
        <f>R73+MAX(U73,V73)</f>
        <v>64</v>
      </c>
      <c r="T73" s="85">
        <f>SUM($H73:$L73)+MAX(N73,P73)</f>
        <v>61</v>
      </c>
      <c r="U73" s="87">
        <f>IF(M73&gt;0,3,0)</f>
        <v>0</v>
      </c>
      <c r="V73" s="87">
        <f>IF(Q73&gt;0,3,0)</f>
        <v>3</v>
      </c>
      <c r="W73" s="88">
        <v>20</v>
      </c>
      <c r="X73" s="88"/>
      <c r="Y73" s="98"/>
      <c r="Z73" s="79"/>
      <c r="AA73" s="90"/>
      <c r="AB73" s="79"/>
      <c r="AC73" s="88"/>
      <c r="AD73" s="79"/>
      <c r="AE73" s="100"/>
      <c r="AF73" s="79"/>
      <c r="AG73" s="79"/>
      <c r="AH73" s="94">
        <f>MAX(AB73:AG73)</f>
        <v>0</v>
      </c>
      <c r="AI73" s="90">
        <f>AH73*AI$5</f>
        <v>0</v>
      </c>
    </row>
    <row r="74" spans="1:49" ht="15.75" customHeight="1">
      <c r="A74" s="75">
        <f>A73+1</f>
        <v>68</v>
      </c>
      <c r="B74" s="97" t="s">
        <v>117</v>
      </c>
      <c r="C74" s="42" t="s">
        <v>94</v>
      </c>
      <c r="D74" s="77" t="s">
        <v>40</v>
      </c>
      <c r="E74" s="104" t="s">
        <v>41</v>
      </c>
      <c r="F74" s="78" t="str">
        <f>IF(G74&lt;1940,"L",IF(G74&lt;1945,"SM",IF(G74&lt;1955,"M",IF(G74&gt;2000,"J",""))))</f>
        <v>M</v>
      </c>
      <c r="G74" s="104">
        <v>1952</v>
      </c>
      <c r="H74" s="79">
        <v>4</v>
      </c>
      <c r="I74" s="80"/>
      <c r="J74" s="80"/>
      <c r="K74" s="88"/>
      <c r="L74" s="81">
        <f>IF(X74&lt;&gt;"",(L$5-X74+1)*1.5,"")</f>
        <v>39</v>
      </c>
      <c r="M74" s="102"/>
      <c r="N74" s="107"/>
      <c r="O74" s="84">
        <f>AH74</f>
        <v>36</v>
      </c>
      <c r="P74" s="84">
        <f>AI74</f>
        <v>18</v>
      </c>
      <c r="Q74" s="83">
        <f>SUM(H74:L74)</f>
        <v>43</v>
      </c>
      <c r="R74" s="85">
        <f>SUM(H74:L74)+MAX(M74,O74)</f>
        <v>79</v>
      </c>
      <c r="S74" s="86">
        <f>R74+MAX(U74,V74)</f>
        <v>82</v>
      </c>
      <c r="T74" s="85">
        <f>SUM($H74:$L74)+MAX(N74,P74)</f>
        <v>61</v>
      </c>
      <c r="U74" s="87">
        <f>IF(M74&gt;0,3,0)</f>
        <v>0</v>
      </c>
      <c r="V74" s="87">
        <f>IF(Q74&gt;0,3,0)</f>
        <v>3</v>
      </c>
      <c r="W74" s="88"/>
      <c r="X74" s="88">
        <v>51</v>
      </c>
      <c r="Y74" s="88"/>
      <c r="Z74" s="91"/>
      <c r="AA74" s="90"/>
      <c r="AB74" s="79"/>
      <c r="AC74" s="88"/>
      <c r="AD74" s="79">
        <v>36</v>
      </c>
      <c r="AE74" s="100"/>
      <c r="AF74" s="79"/>
      <c r="AG74" s="79"/>
      <c r="AH74" s="94">
        <f>MAX(AB74:AG74)</f>
        <v>36</v>
      </c>
      <c r="AI74" s="90">
        <f>AH74*AI$5</f>
        <v>18</v>
      </c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</row>
    <row r="75" spans="1:38" s="95" customFormat="1" ht="15.75" customHeight="1">
      <c r="A75" s="75">
        <f>A74+1</f>
        <v>69</v>
      </c>
      <c r="B75" s="97" t="s">
        <v>118</v>
      </c>
      <c r="C75" s="42" t="s">
        <v>7</v>
      </c>
      <c r="D75" s="77" t="s">
        <v>40</v>
      </c>
      <c r="E75" s="77" t="s">
        <v>41</v>
      </c>
      <c r="F75" s="78">
        <f>IF(G75&lt;1940,"L",IF(G75&lt;1945,"SM",IF(G75&lt;1955,"M",IF(G75&gt;2000,"J",""))))</f>
      </c>
      <c r="G75" s="77">
        <v>1958</v>
      </c>
      <c r="H75" s="79"/>
      <c r="I75" s="80"/>
      <c r="J75" s="80"/>
      <c r="K75" s="88"/>
      <c r="L75" s="81">
        <f>IF(X75&lt;&gt;"",(L$5-X75+1)*1.5,"")</f>
        <v>51</v>
      </c>
      <c r="M75" s="82"/>
      <c r="N75" s="83"/>
      <c r="O75" s="84">
        <f>AH75</f>
        <v>18</v>
      </c>
      <c r="P75" s="84">
        <f>AI75</f>
        <v>9</v>
      </c>
      <c r="Q75" s="83">
        <f>SUM(H75:L75)</f>
        <v>51</v>
      </c>
      <c r="R75" s="85">
        <f>SUM(H75:L75)+MAX(M75,O75)</f>
        <v>69</v>
      </c>
      <c r="S75" s="86">
        <f>R75+MAX(U75,V75)</f>
        <v>72</v>
      </c>
      <c r="T75" s="85">
        <f>SUM($H75:$L75)+MAX(N75,P75)</f>
        <v>60</v>
      </c>
      <c r="U75" s="87">
        <f>IF(M75&gt;0,3,0)</f>
        <v>0</v>
      </c>
      <c r="V75" s="87">
        <f>IF(Q75&gt;0,3,0)</f>
        <v>3</v>
      </c>
      <c r="W75" s="88"/>
      <c r="X75" s="88">
        <v>43</v>
      </c>
      <c r="Y75" s="98"/>
      <c r="Z75" s="79"/>
      <c r="AA75" s="90"/>
      <c r="AB75" s="79"/>
      <c r="AC75" s="88"/>
      <c r="AD75" s="79"/>
      <c r="AE75" s="100"/>
      <c r="AF75" s="79">
        <v>18</v>
      </c>
      <c r="AG75" s="79"/>
      <c r="AH75" s="94">
        <f>MAX(AB75:AG75)</f>
        <v>18</v>
      </c>
      <c r="AI75" s="90">
        <f>AH75*AI$5</f>
        <v>9</v>
      </c>
      <c r="AJ75" s="2"/>
      <c r="AL75" s="2"/>
    </row>
    <row r="76" spans="1:38" s="95" customFormat="1" ht="15.75" customHeight="1">
      <c r="A76" s="75">
        <f>A75+1</f>
        <v>70</v>
      </c>
      <c r="B76" s="111" t="s">
        <v>119</v>
      </c>
      <c r="C76" s="42" t="s">
        <v>120</v>
      </c>
      <c r="D76" s="41" t="s">
        <v>121</v>
      </c>
      <c r="E76" s="77" t="s">
        <v>41</v>
      </c>
      <c r="F76" s="78">
        <f>IF(G76&lt;1940,"L",IF(G76&lt;1945,"SM",IF(G76&lt;1955,"M",IF(G76&gt;2000,"J",""))))</f>
      </c>
      <c r="G76" s="104">
        <v>1962</v>
      </c>
      <c r="H76" s="105"/>
      <c r="I76" s="80">
        <f>I$5-W76+1</f>
        <v>34</v>
      </c>
      <c r="J76" s="80"/>
      <c r="K76" s="106"/>
      <c r="L76" s="81">
        <f>IF(X76&lt;&gt;"",(L$5-X76+1)*1.5,"")</f>
        <v>24</v>
      </c>
      <c r="M76" s="82"/>
      <c r="N76" s="83"/>
      <c r="O76" s="84">
        <f>AH76</f>
        <v>0</v>
      </c>
      <c r="P76" s="84">
        <f>AI76</f>
        <v>0</v>
      </c>
      <c r="Q76" s="83">
        <f>SUM(H76:L76)</f>
        <v>58</v>
      </c>
      <c r="R76" s="85">
        <f>SUM(H76:L76)+MAX(M76,O76)</f>
        <v>58</v>
      </c>
      <c r="S76" s="86">
        <f>R76+MAX(U76,V76)</f>
        <v>61</v>
      </c>
      <c r="T76" s="85">
        <f>SUM($H76:$L76)+MAX(N76,P76)</f>
        <v>58</v>
      </c>
      <c r="U76" s="87">
        <f>IF(M76&gt;0,3,0)</f>
        <v>0</v>
      </c>
      <c r="V76" s="87">
        <f>IF(Q76&gt;0,3,0)</f>
        <v>3</v>
      </c>
      <c r="W76" s="88">
        <v>47</v>
      </c>
      <c r="X76" s="88">
        <v>61</v>
      </c>
      <c r="Y76" s="98"/>
      <c r="Z76" s="79"/>
      <c r="AA76" s="90"/>
      <c r="AB76" s="79"/>
      <c r="AC76" s="88"/>
      <c r="AD76" s="79"/>
      <c r="AE76" s="100"/>
      <c r="AF76" s="79"/>
      <c r="AG76" s="79"/>
      <c r="AH76" s="94">
        <f>MAX(AB76:AG76)</f>
        <v>0</v>
      </c>
      <c r="AI76" s="90">
        <f>AH76*AI$5</f>
        <v>0</v>
      </c>
      <c r="AL76" s="2"/>
    </row>
    <row r="77" spans="1:39" s="95" customFormat="1" ht="15.75" customHeight="1">
      <c r="A77" s="75">
        <f>A76+1</f>
        <v>71</v>
      </c>
      <c r="B77" s="97" t="s">
        <v>122</v>
      </c>
      <c r="C77" s="42" t="s">
        <v>39</v>
      </c>
      <c r="D77" s="77" t="s">
        <v>40</v>
      </c>
      <c r="E77" s="77" t="s">
        <v>41</v>
      </c>
      <c r="F77" s="78" t="str">
        <f>IF(G77&lt;1940,"L",IF(G77&lt;1945,"SM",IF(G77&lt;1955,"M",IF(G77&gt;2000,"J",""))))</f>
        <v>M</v>
      </c>
      <c r="G77" s="77">
        <v>1954</v>
      </c>
      <c r="H77" s="79"/>
      <c r="I77" s="80">
        <f>I$5-W77+1</f>
        <v>35</v>
      </c>
      <c r="J77" s="80">
        <v>4</v>
      </c>
      <c r="K77" s="88"/>
      <c r="L77" s="81">
        <f>IF(X77&lt;&gt;"",(L$5-X77+1)*1.5,"")</f>
      </c>
      <c r="M77" s="82"/>
      <c r="N77" s="83"/>
      <c r="O77" s="84">
        <f>AH77</f>
        <v>35</v>
      </c>
      <c r="P77" s="84">
        <f>AI77</f>
        <v>17.5</v>
      </c>
      <c r="Q77" s="83">
        <f>SUM(H77:L77)</f>
        <v>39</v>
      </c>
      <c r="R77" s="85">
        <f>SUM(H77:L77)+MAX(M77,O77)</f>
        <v>74</v>
      </c>
      <c r="S77" s="86">
        <f>R77+MAX(U77,V77)</f>
        <v>77</v>
      </c>
      <c r="T77" s="85">
        <f>SUM($H77:$L77)+MAX(N77,P77)</f>
        <v>56.5</v>
      </c>
      <c r="U77" s="87">
        <f>IF(M77&gt;0,3,0)</f>
        <v>0</v>
      </c>
      <c r="V77" s="87">
        <f>IF(Q77&gt;0,3,0)</f>
        <v>3</v>
      </c>
      <c r="W77" s="88">
        <v>46</v>
      </c>
      <c r="X77" s="88"/>
      <c r="Y77" s="98"/>
      <c r="Z77" s="79"/>
      <c r="AA77" s="90"/>
      <c r="AB77" s="79">
        <v>35</v>
      </c>
      <c r="AC77" s="88"/>
      <c r="AD77" s="79"/>
      <c r="AE77" s="100"/>
      <c r="AF77" s="79"/>
      <c r="AG77" s="79"/>
      <c r="AH77" s="94">
        <f>MAX(AB77:AG77)</f>
        <v>35</v>
      </c>
      <c r="AI77" s="90">
        <f>AH77*AI$5</f>
        <v>17.5</v>
      </c>
      <c r="AM77" s="2"/>
    </row>
    <row r="78" spans="1:41" s="95" customFormat="1" ht="15.75" customHeight="1">
      <c r="A78" s="75">
        <f>A77+1</f>
        <v>72</v>
      </c>
      <c r="B78" s="76" t="s">
        <v>123</v>
      </c>
      <c r="C78" s="42" t="s">
        <v>39</v>
      </c>
      <c r="D78" s="77" t="s">
        <v>40</v>
      </c>
      <c r="E78" s="104" t="s">
        <v>41</v>
      </c>
      <c r="F78" s="78">
        <f>IF(G78&lt;1940,"L",IF(G78&lt;1945,"SM",IF(G78&lt;1955,"M",IF(G78&gt;2000,"J",""))))</f>
      </c>
      <c r="G78" s="104">
        <v>1971</v>
      </c>
      <c r="H78" s="105"/>
      <c r="I78" s="80">
        <f>I$5-W78+1</f>
        <v>1</v>
      </c>
      <c r="J78" s="80"/>
      <c r="K78" s="106"/>
      <c r="L78" s="81">
        <f>IF(X78&lt;&gt;"",(L$5-X78+1)*1.5,"")</f>
        <v>40.5</v>
      </c>
      <c r="M78" s="82"/>
      <c r="N78" s="83"/>
      <c r="O78" s="84">
        <f>AH78</f>
        <v>29</v>
      </c>
      <c r="P78" s="84">
        <f>AI78</f>
        <v>14.5</v>
      </c>
      <c r="Q78" s="83">
        <f>SUM(H78:L78)</f>
        <v>41.5</v>
      </c>
      <c r="R78" s="85">
        <f>SUM(H78:L78)+MAX(M78,O78)</f>
        <v>70.5</v>
      </c>
      <c r="S78" s="86">
        <f>R78+MAX(U78,V78)</f>
        <v>73.5</v>
      </c>
      <c r="T78" s="85">
        <f>SUM($H78:$L78)+MAX(N78,P78)</f>
        <v>56</v>
      </c>
      <c r="U78" s="87">
        <f>IF(M78&gt;0,3,0)</f>
        <v>0</v>
      </c>
      <c r="V78" s="87">
        <f>IF(Q78&gt;0,3,0)</f>
        <v>3</v>
      </c>
      <c r="W78" s="88">
        <v>80</v>
      </c>
      <c r="X78" s="106">
        <v>50</v>
      </c>
      <c r="Y78" s="118"/>
      <c r="Z78" s="79"/>
      <c r="AA78" s="90"/>
      <c r="AB78" s="79">
        <v>29</v>
      </c>
      <c r="AC78" s="106"/>
      <c r="AD78" s="105"/>
      <c r="AE78" s="79"/>
      <c r="AF78" s="105"/>
      <c r="AG78" s="105"/>
      <c r="AH78" s="94">
        <f>MAX(AB78:AG78)</f>
        <v>29</v>
      </c>
      <c r="AI78" s="90">
        <f>AH78*AI$5</f>
        <v>14.5</v>
      </c>
      <c r="AK78" s="2"/>
      <c r="AN78" s="2"/>
      <c r="AO78" s="2"/>
    </row>
    <row r="79" spans="1:43" s="95" customFormat="1" ht="15.75" customHeight="1">
      <c r="A79" s="75">
        <f>A78+1</f>
        <v>73</v>
      </c>
      <c r="B79" s="97" t="s">
        <v>124</v>
      </c>
      <c r="C79" s="42" t="s">
        <v>39</v>
      </c>
      <c r="D79" s="77" t="s">
        <v>40</v>
      </c>
      <c r="E79" s="77" t="s">
        <v>41</v>
      </c>
      <c r="F79" s="78" t="str">
        <f>IF(G79&lt;1940,"L",IF(G79&lt;1945,"SM",IF(G79&lt;1955,"M",IF(G79&gt;2000,"J",""))))</f>
        <v>M</v>
      </c>
      <c r="G79" s="77">
        <v>1952</v>
      </c>
      <c r="H79" s="79"/>
      <c r="I79" s="80">
        <f>I$5-W79+1</f>
        <v>43</v>
      </c>
      <c r="J79" s="80"/>
      <c r="K79" s="88"/>
      <c r="L79" s="81">
        <f>IF(X79&lt;&gt;"",(L$5-X79+1)*1.5,"")</f>
      </c>
      <c r="M79" s="82"/>
      <c r="N79" s="83"/>
      <c r="O79" s="84">
        <f>AH79</f>
        <v>25</v>
      </c>
      <c r="P79" s="84">
        <f>AI79</f>
        <v>12.5</v>
      </c>
      <c r="Q79" s="83">
        <f>SUM(H79:L79)</f>
        <v>43</v>
      </c>
      <c r="R79" s="85">
        <f>SUM(H79:L79)+MAX(M79,O79)</f>
        <v>68</v>
      </c>
      <c r="S79" s="86">
        <f>R79+MAX(U79,V79)</f>
        <v>71</v>
      </c>
      <c r="T79" s="85">
        <f>SUM($H79:$L79)+MAX(N79,P79)</f>
        <v>55.5</v>
      </c>
      <c r="U79" s="87">
        <f>IF(M79&gt;0,3,0)</f>
        <v>0</v>
      </c>
      <c r="V79" s="87">
        <f>IF(Q79&gt;0,3,0)</f>
        <v>3</v>
      </c>
      <c r="W79" s="88">
        <v>38</v>
      </c>
      <c r="X79" s="88"/>
      <c r="Y79" s="88"/>
      <c r="Z79" s="91"/>
      <c r="AA79" s="90"/>
      <c r="AB79" s="79">
        <v>25</v>
      </c>
      <c r="AC79" s="88">
        <v>7</v>
      </c>
      <c r="AD79" s="79"/>
      <c r="AE79" s="100"/>
      <c r="AF79" s="79"/>
      <c r="AG79" s="79"/>
      <c r="AH79" s="94">
        <f>MAX(AB79:AG79)</f>
        <v>25</v>
      </c>
      <c r="AI79" s="90">
        <f>AH79*AI$5</f>
        <v>12.5</v>
      </c>
      <c r="AQ79" s="2"/>
    </row>
    <row r="80" spans="1:36" s="95" customFormat="1" ht="15.75" customHeight="1">
      <c r="A80" s="75">
        <f>A79+1</f>
        <v>74</v>
      </c>
      <c r="B80" s="111" t="s">
        <v>125</v>
      </c>
      <c r="C80" s="42" t="s">
        <v>120</v>
      </c>
      <c r="D80" s="42" t="s">
        <v>126</v>
      </c>
      <c r="E80" s="77" t="s">
        <v>41</v>
      </c>
      <c r="F80" s="78">
        <f>IF(G80&lt;1940,"L",IF(G80&lt;1945,"SM",IF(G80&lt;1955,"M",IF(G80&gt;2000,"J",""))))</f>
      </c>
      <c r="G80" s="77">
        <v>1955</v>
      </c>
      <c r="H80" s="79"/>
      <c r="I80" s="80">
        <f>I$5-W80+1</f>
        <v>46</v>
      </c>
      <c r="J80" s="80"/>
      <c r="K80" s="79"/>
      <c r="L80" s="81">
        <f>IF(X80&lt;&gt;"",(L$5-X80+1)*1.5,"")</f>
      </c>
      <c r="M80" s="102">
        <f>Z80</f>
        <v>15</v>
      </c>
      <c r="N80" s="83">
        <f>AA80</f>
        <v>7.5</v>
      </c>
      <c r="O80" s="84">
        <f>AH80</f>
        <v>0</v>
      </c>
      <c r="P80" s="84">
        <f>AI80</f>
        <v>0</v>
      </c>
      <c r="Q80" s="83">
        <f>SUM(H80:L80)</f>
        <v>46</v>
      </c>
      <c r="R80" s="85">
        <f>SUM(H80:L80)+MAX(M80,O80)</f>
        <v>61</v>
      </c>
      <c r="S80" s="86">
        <f>R80+MAX(U80,V80)</f>
        <v>64</v>
      </c>
      <c r="T80" s="85">
        <f>SUM($H80:$L80)+MAX(N80,P80)</f>
        <v>53.5</v>
      </c>
      <c r="U80" s="87">
        <f>IF(M80&gt;0,3,0)</f>
        <v>3</v>
      </c>
      <c r="V80" s="87">
        <f>IF(Q80&gt;0,3,0)</f>
        <v>3</v>
      </c>
      <c r="W80" s="88">
        <v>35</v>
      </c>
      <c r="X80" s="88"/>
      <c r="Y80" s="98">
        <v>37</v>
      </c>
      <c r="Z80" s="79">
        <f>IF(Y80&gt;0,Y$5-Y80+1,0)</f>
        <v>15</v>
      </c>
      <c r="AA80" s="90">
        <f>Z80*AA$5</f>
        <v>7.5</v>
      </c>
      <c r="AB80" s="79"/>
      <c r="AC80" s="88"/>
      <c r="AD80" s="79"/>
      <c r="AE80" s="100"/>
      <c r="AF80" s="79"/>
      <c r="AG80" s="79"/>
      <c r="AH80" s="94">
        <f>MAX(AB80:AG80)</f>
        <v>0</v>
      </c>
      <c r="AI80" s="90">
        <f>AH80*AI$5</f>
        <v>0</v>
      </c>
      <c r="AJ80" s="2"/>
    </row>
    <row r="81" spans="1:45" s="95" customFormat="1" ht="15.75" customHeight="1">
      <c r="A81" s="75">
        <f>A80+1</f>
        <v>75</v>
      </c>
      <c r="B81" s="76" t="s">
        <v>127</v>
      </c>
      <c r="C81" s="42" t="s">
        <v>39</v>
      </c>
      <c r="D81" s="77" t="s">
        <v>40</v>
      </c>
      <c r="E81" s="77" t="s">
        <v>41</v>
      </c>
      <c r="F81" s="78" t="str">
        <f>IF(G81&lt;1940,"L",IF(G81&lt;1945,"SM",IF(G81&lt;1955,"M",IF(G81&gt;2000,"J",""))))</f>
        <v>SM</v>
      </c>
      <c r="G81" s="77">
        <v>1944</v>
      </c>
      <c r="H81" s="79"/>
      <c r="I81" s="80">
        <f>I$5-W81+1</f>
        <v>36</v>
      </c>
      <c r="J81" s="80"/>
      <c r="K81" s="79"/>
      <c r="L81" s="81">
        <f>IF(X81&lt;&gt;"",(L$5-X81+1)*1.5,"")</f>
        <v>12</v>
      </c>
      <c r="M81" s="82">
        <f>Z81</f>
        <v>0</v>
      </c>
      <c r="N81" s="83">
        <f>AA81</f>
        <v>0</v>
      </c>
      <c r="O81" s="84">
        <f>AH81</f>
        <v>10</v>
      </c>
      <c r="P81" s="84">
        <f>AI81</f>
        <v>5</v>
      </c>
      <c r="Q81" s="83">
        <f>SUM(H81:L81)</f>
        <v>48</v>
      </c>
      <c r="R81" s="85">
        <f>SUM(H81:L81)+MAX(M81,O81)</f>
        <v>58</v>
      </c>
      <c r="S81" s="86">
        <f>R81+MAX(U81,V81)</f>
        <v>61</v>
      </c>
      <c r="T81" s="85">
        <f>SUM($H81:$L81)+MAX(N81,P81)</f>
        <v>53</v>
      </c>
      <c r="U81" s="87">
        <f>IF(M81&gt;0,3,0)</f>
        <v>0</v>
      </c>
      <c r="V81" s="87">
        <f>IF(Q81&gt;0,3,0)</f>
        <v>3</v>
      </c>
      <c r="W81" s="88">
        <v>45</v>
      </c>
      <c r="X81" s="88">
        <v>69</v>
      </c>
      <c r="Y81" s="89"/>
      <c r="Z81" s="79">
        <f>IF(Y81&gt;0,Y$5-Y81+1,0)</f>
        <v>0</v>
      </c>
      <c r="AA81" s="90">
        <f>Z81*AA$5</f>
        <v>0</v>
      </c>
      <c r="AB81" s="79">
        <v>9</v>
      </c>
      <c r="AC81" s="79"/>
      <c r="AD81" s="79"/>
      <c r="AE81" s="93">
        <v>10</v>
      </c>
      <c r="AF81" s="79"/>
      <c r="AG81" s="79"/>
      <c r="AH81" s="94">
        <f>MAX(AB81:AG81)</f>
        <v>10</v>
      </c>
      <c r="AI81" s="90">
        <f>AH81*AI$5</f>
        <v>5</v>
      </c>
      <c r="AP81" s="2"/>
      <c r="AR81" s="96"/>
      <c r="AS81" s="96"/>
    </row>
    <row r="82" spans="1:46" ht="15.75" customHeight="1">
      <c r="A82" s="75">
        <f>A81+1</f>
        <v>76</v>
      </c>
      <c r="B82" s="97" t="s">
        <v>128</v>
      </c>
      <c r="C82" s="42" t="s">
        <v>46</v>
      </c>
      <c r="D82" s="77" t="s">
        <v>40</v>
      </c>
      <c r="E82" s="77" t="s">
        <v>41</v>
      </c>
      <c r="F82" s="78">
        <f>IF(G82&lt;1940,"L",IF(G82&lt;1945,"SM",IF(G82&lt;1955,"M",IF(G82&gt;2000,"J",""))))</f>
      </c>
      <c r="G82" s="104">
        <v>1973</v>
      </c>
      <c r="H82" s="105">
        <v>51</v>
      </c>
      <c r="I82" s="80"/>
      <c r="J82" s="80"/>
      <c r="K82" s="106"/>
      <c r="L82" s="81">
        <f>IF(X82&lt;&gt;"",(L$5-X82+1)*1.5,"")</f>
      </c>
      <c r="M82" s="82"/>
      <c r="N82" s="83"/>
      <c r="O82" s="84">
        <f>AH82</f>
        <v>0</v>
      </c>
      <c r="P82" s="84">
        <f>AI82</f>
        <v>0</v>
      </c>
      <c r="Q82" s="83">
        <f>SUM(H82:L82)</f>
        <v>51</v>
      </c>
      <c r="R82" s="85">
        <f>SUM(H82:L82)+MAX(M82,O82)</f>
        <v>51</v>
      </c>
      <c r="S82" s="86">
        <f>R82+MAX(U82,V82)</f>
        <v>54</v>
      </c>
      <c r="T82" s="85">
        <f>SUM($H82:$L82)+MAX(N82,P82)</f>
        <v>51</v>
      </c>
      <c r="U82" s="87">
        <f>IF(M82&gt;0,3,0)</f>
        <v>0</v>
      </c>
      <c r="V82" s="87">
        <f>IF(Q82&gt;0,3,0)</f>
        <v>3</v>
      </c>
      <c r="W82" s="88"/>
      <c r="X82" s="88"/>
      <c r="Y82" s="98"/>
      <c r="Z82" s="79"/>
      <c r="AA82" s="90"/>
      <c r="AB82" s="79"/>
      <c r="AC82" s="88"/>
      <c r="AD82" s="79"/>
      <c r="AE82" s="100"/>
      <c r="AF82" s="79"/>
      <c r="AG82" s="79"/>
      <c r="AH82" s="94">
        <f>MAX(AB82:AG82)</f>
        <v>0</v>
      </c>
      <c r="AI82" s="90">
        <f>AH82*AI$5</f>
        <v>0</v>
      </c>
      <c r="AJ82" s="95"/>
      <c r="AK82" s="95"/>
      <c r="AL82" s="95"/>
      <c r="AN82" s="95"/>
      <c r="AO82" s="95"/>
      <c r="AP82" s="95"/>
      <c r="AQ82" s="95"/>
      <c r="AR82" s="95"/>
      <c r="AS82" s="95"/>
      <c r="AT82" s="95"/>
    </row>
    <row r="83" spans="1:43" s="95" customFormat="1" ht="15.75" customHeight="1">
      <c r="A83" s="75">
        <f>A82+1</f>
        <v>77</v>
      </c>
      <c r="B83" s="76" t="s">
        <v>129</v>
      </c>
      <c r="C83" s="42" t="s">
        <v>39</v>
      </c>
      <c r="D83" s="77" t="s">
        <v>40</v>
      </c>
      <c r="E83" s="104" t="s">
        <v>41</v>
      </c>
      <c r="F83" s="78">
        <f>IF(G83&lt;1940,"L",IF(G83&lt;1945,"SM",IF(G83&lt;1955,"M",IF(G83&gt;2000,"J",""))))</f>
      </c>
      <c r="G83" s="104">
        <v>1962</v>
      </c>
      <c r="H83" s="105"/>
      <c r="I83" s="80"/>
      <c r="J83" s="80"/>
      <c r="K83" s="106"/>
      <c r="L83" s="81">
        <f>IF(X83&lt;&gt;"",(L$5-X83+1)*1.5,"")</f>
        <v>37.5</v>
      </c>
      <c r="M83" s="82"/>
      <c r="N83" s="83"/>
      <c r="O83" s="84">
        <f>AH83</f>
        <v>21</v>
      </c>
      <c r="P83" s="84">
        <f>AI83</f>
        <v>10.5</v>
      </c>
      <c r="Q83" s="83">
        <f>SUM(H83:L83)</f>
        <v>37.5</v>
      </c>
      <c r="R83" s="85">
        <f>SUM(H83:L83)+MAX(M83,O83)</f>
        <v>58.5</v>
      </c>
      <c r="S83" s="86">
        <f>R83+MAX(U83,V83)</f>
        <v>61.5</v>
      </c>
      <c r="T83" s="85">
        <f>SUM($H83:$L83)+MAX(N83,P83)</f>
        <v>48</v>
      </c>
      <c r="U83" s="87">
        <f>IF(M83&gt;0,3,0)</f>
        <v>0</v>
      </c>
      <c r="V83" s="87">
        <f>IF(Q83&gt;0,3,0)</f>
        <v>3</v>
      </c>
      <c r="W83" s="88"/>
      <c r="X83" s="106">
        <v>52</v>
      </c>
      <c r="Y83" s="118"/>
      <c r="Z83" s="79"/>
      <c r="AA83" s="90"/>
      <c r="AB83" s="79">
        <v>21</v>
      </c>
      <c r="AC83" s="106"/>
      <c r="AD83" s="105"/>
      <c r="AE83" s="100"/>
      <c r="AF83" s="105"/>
      <c r="AG83" s="105"/>
      <c r="AH83" s="94">
        <f>MAX(AB83:AG83)</f>
        <v>21</v>
      </c>
      <c r="AI83" s="90">
        <f>AH83*AI$5</f>
        <v>10.5</v>
      </c>
      <c r="AL83" s="2"/>
      <c r="AQ83" s="2"/>
    </row>
    <row r="84" spans="1:49" ht="15.75" customHeight="1">
      <c r="A84" s="75">
        <f>A83+1</f>
        <v>78</v>
      </c>
      <c r="B84" s="76" t="s">
        <v>130</v>
      </c>
      <c r="C84" s="42" t="s">
        <v>82</v>
      </c>
      <c r="D84" s="77" t="s">
        <v>40</v>
      </c>
      <c r="E84" s="104" t="s">
        <v>41</v>
      </c>
      <c r="F84" s="78">
        <f>IF(G84&lt;1940,"L",IF(G84&lt;1945,"SM",IF(G84&lt;1955,"M",IF(G84&gt;2000,"J",""))))</f>
      </c>
      <c r="G84" s="104">
        <v>1965</v>
      </c>
      <c r="H84" s="105">
        <v>31</v>
      </c>
      <c r="I84" s="80"/>
      <c r="J84" s="80">
        <v>16</v>
      </c>
      <c r="K84" s="106"/>
      <c r="L84" s="81"/>
      <c r="M84" s="82"/>
      <c r="N84" s="83"/>
      <c r="O84" s="84">
        <f>AH84</f>
        <v>0</v>
      </c>
      <c r="P84" s="84">
        <f>AI84</f>
        <v>0</v>
      </c>
      <c r="Q84" s="83">
        <f>SUM(H84:L84)</f>
        <v>47</v>
      </c>
      <c r="R84" s="85">
        <f>SUM(H84:L84)+MAX(M84,O84)</f>
        <v>47</v>
      </c>
      <c r="S84" s="86">
        <f>R84+MAX(U84,V84)</f>
        <v>50</v>
      </c>
      <c r="T84" s="85">
        <f>SUM($H84:$L84)+MAX(N84,P84)</f>
        <v>47</v>
      </c>
      <c r="U84" s="87">
        <f>IF(M84&gt;0,3,0)</f>
        <v>0</v>
      </c>
      <c r="V84" s="87">
        <f>IF(Q84&gt;0,3,0)</f>
        <v>3</v>
      </c>
      <c r="W84" s="88"/>
      <c r="X84" s="106"/>
      <c r="Y84" s="118"/>
      <c r="Z84" s="79"/>
      <c r="AA84" s="90"/>
      <c r="AB84" s="123"/>
      <c r="AC84" s="106"/>
      <c r="AD84" s="105"/>
      <c r="AE84" s="100"/>
      <c r="AF84" s="105"/>
      <c r="AG84" s="105"/>
      <c r="AH84" s="94">
        <f>MAX(AB84:AG84)</f>
        <v>0</v>
      </c>
      <c r="AI84" s="90">
        <f>AH84*AI$5</f>
        <v>0</v>
      </c>
      <c r="AJ84" s="95"/>
      <c r="AK84" s="95"/>
      <c r="AL84" s="95"/>
      <c r="AM84" s="95"/>
      <c r="AN84" s="95"/>
      <c r="AO84" s="95"/>
      <c r="AP84" s="95"/>
      <c r="AQ84" s="95"/>
      <c r="AT84" s="95"/>
      <c r="AU84" s="95"/>
      <c r="AV84" s="95"/>
      <c r="AW84" s="95"/>
    </row>
    <row r="85" spans="1:45" s="95" customFormat="1" ht="15.75" customHeight="1">
      <c r="A85" s="75">
        <f>A84+1</f>
        <v>79</v>
      </c>
      <c r="B85" s="97" t="s">
        <v>131</v>
      </c>
      <c r="C85" s="42" t="s">
        <v>39</v>
      </c>
      <c r="D85" s="77" t="s">
        <v>40</v>
      </c>
      <c r="E85" s="77" t="s">
        <v>41</v>
      </c>
      <c r="F85" s="78" t="str">
        <f>IF(G85&lt;1940,"L",IF(G85&lt;1945,"SM",IF(G85&lt;1955,"M",IF(G85&gt;2000,"J",""))))</f>
        <v>M</v>
      </c>
      <c r="G85" s="77">
        <v>1953</v>
      </c>
      <c r="H85" s="79"/>
      <c r="I85" s="80">
        <f>I$5-W85+1</f>
        <v>39</v>
      </c>
      <c r="J85" s="80"/>
      <c r="K85" s="88"/>
      <c r="L85" s="88">
        <f>IF(X85&lt;&gt;"",(L$5-X85+1)*1.5,"")</f>
      </c>
      <c r="M85" s="82"/>
      <c r="N85" s="83"/>
      <c r="O85" s="84">
        <f>AH85</f>
        <v>16</v>
      </c>
      <c r="P85" s="84">
        <f>AI85</f>
        <v>8</v>
      </c>
      <c r="Q85" s="83">
        <f>SUM(H85:L85)</f>
        <v>39</v>
      </c>
      <c r="R85" s="85">
        <f>SUM(H85:L85)+MAX(M85,O85)</f>
        <v>55</v>
      </c>
      <c r="S85" s="86">
        <f>R85+MAX(U85,V85)</f>
        <v>58</v>
      </c>
      <c r="T85" s="85">
        <f>SUM($H85:$L85)+MAX(N85,P85)</f>
        <v>47</v>
      </c>
      <c r="U85" s="87">
        <f>IF(M85&gt;0,3,0)</f>
        <v>0</v>
      </c>
      <c r="V85" s="87">
        <f>IF(Q85&gt;0,3,0)</f>
        <v>3</v>
      </c>
      <c r="W85" s="88">
        <v>42</v>
      </c>
      <c r="X85" s="88"/>
      <c r="Y85" s="88"/>
      <c r="Z85" s="79"/>
      <c r="AA85" s="90"/>
      <c r="AB85" s="79">
        <v>16</v>
      </c>
      <c r="AC85" s="88"/>
      <c r="AD85" s="79"/>
      <c r="AE85" s="100"/>
      <c r="AF85" s="79"/>
      <c r="AG85" s="79"/>
      <c r="AH85" s="94">
        <f>MAX(AB85:AG85)</f>
        <v>16</v>
      </c>
      <c r="AI85" s="90">
        <f>AH85*AI$5</f>
        <v>8</v>
      </c>
      <c r="AL85" s="2"/>
      <c r="AR85" s="96"/>
      <c r="AS85" s="96"/>
    </row>
    <row r="86" spans="1:49" ht="15.75" customHeight="1">
      <c r="A86" s="75">
        <f>A85+1</f>
        <v>80</v>
      </c>
      <c r="B86" s="76" t="s">
        <v>132</v>
      </c>
      <c r="C86" s="42" t="s">
        <v>39</v>
      </c>
      <c r="D86" s="77" t="s">
        <v>40</v>
      </c>
      <c r="E86" s="77" t="s">
        <v>41</v>
      </c>
      <c r="F86" s="78">
        <f>IF(G86&lt;1940,"L",IF(G86&lt;1945,"SM",IF(G86&lt;1955,"M",IF(G86&gt;2000,"J",""))))</f>
      </c>
      <c r="G86" s="77">
        <v>1968</v>
      </c>
      <c r="H86" s="79"/>
      <c r="I86" s="80">
        <f>I$5-W86+1</f>
        <v>33</v>
      </c>
      <c r="J86" s="80"/>
      <c r="K86" s="79"/>
      <c r="L86" s="88"/>
      <c r="M86" s="80"/>
      <c r="N86" s="80"/>
      <c r="O86" s="84">
        <f>AH86</f>
        <v>28</v>
      </c>
      <c r="P86" s="84">
        <f>AI86</f>
        <v>14</v>
      </c>
      <c r="Q86" s="83">
        <f>SUM(H86:L86)</f>
        <v>33</v>
      </c>
      <c r="R86" s="85">
        <f>SUM(H86:L86)+MAX(M86,O86)</f>
        <v>61</v>
      </c>
      <c r="S86" s="86">
        <f>R86+MAX(U86,V86)</f>
        <v>64</v>
      </c>
      <c r="T86" s="85">
        <f>SUM($H86:$L86)+MAX(N86,P86)</f>
        <v>47</v>
      </c>
      <c r="U86" s="87">
        <f>IF(M86&gt;0,3,0)</f>
        <v>0</v>
      </c>
      <c r="V86" s="87">
        <f>IF(Q86&gt;0,3,0)</f>
        <v>3</v>
      </c>
      <c r="W86" s="79">
        <v>48</v>
      </c>
      <c r="X86" s="90"/>
      <c r="Y86" s="88"/>
      <c r="Z86" s="91"/>
      <c r="AA86" s="91"/>
      <c r="AB86" s="79">
        <v>28</v>
      </c>
      <c r="AC86" s="88"/>
      <c r="AD86" s="79"/>
      <c r="AE86" s="100"/>
      <c r="AF86" s="79"/>
      <c r="AG86" s="79"/>
      <c r="AH86" s="94">
        <f>MAX(AB86:AG86)</f>
        <v>28</v>
      </c>
      <c r="AI86" s="90">
        <f>AH86*AI$5</f>
        <v>14</v>
      </c>
      <c r="AJ86" s="96"/>
      <c r="AK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</row>
    <row r="87" spans="1:49" ht="15.75" customHeight="1">
      <c r="A87" s="75">
        <f>A86+1</f>
        <v>81</v>
      </c>
      <c r="B87" s="76" t="s">
        <v>133</v>
      </c>
      <c r="C87" s="42" t="s">
        <v>56</v>
      </c>
      <c r="D87" s="77" t="s">
        <v>40</v>
      </c>
      <c r="E87" s="77" t="s">
        <v>41</v>
      </c>
      <c r="F87" s="78">
        <f>IF(G87&lt;1940,"L",IF(G87&lt;1945,"SM",IF(G87&lt;1955,"M",IF(G87&gt;2000,"J",""))))</f>
      </c>
      <c r="G87" s="77">
        <v>1965</v>
      </c>
      <c r="H87" s="79">
        <v>11</v>
      </c>
      <c r="I87" s="80">
        <f>I$5-W87+1</f>
        <v>24</v>
      </c>
      <c r="J87" s="80"/>
      <c r="K87" s="79">
        <v>11</v>
      </c>
      <c r="L87" s="81"/>
      <c r="M87" s="102"/>
      <c r="N87" s="107"/>
      <c r="O87" s="84">
        <f>AH87</f>
        <v>0</v>
      </c>
      <c r="P87" s="84">
        <f>AI87</f>
        <v>0</v>
      </c>
      <c r="Q87" s="83">
        <f>SUM(H87:L87)</f>
        <v>46</v>
      </c>
      <c r="R87" s="85">
        <f>SUM(H87:L87)+MAX(M87,O87)</f>
        <v>46</v>
      </c>
      <c r="S87" s="86">
        <f>R87+MAX(U87,V87)</f>
        <v>49</v>
      </c>
      <c r="T87" s="85">
        <f>SUM($H87:$L87)+MAX(N87,P87)</f>
        <v>46</v>
      </c>
      <c r="U87" s="87">
        <f>IF(M87&gt;0,3,0)</f>
        <v>0</v>
      </c>
      <c r="V87" s="87">
        <f>IF(Q87&gt;0,3,0)</f>
        <v>3</v>
      </c>
      <c r="W87" s="88">
        <v>57</v>
      </c>
      <c r="X87" s="88">
        <v>48</v>
      </c>
      <c r="Y87" s="88"/>
      <c r="Z87" s="91"/>
      <c r="AA87" s="90"/>
      <c r="AB87" s="79"/>
      <c r="AC87" s="88"/>
      <c r="AD87" s="79"/>
      <c r="AE87" s="100"/>
      <c r="AF87" s="79"/>
      <c r="AG87" s="79"/>
      <c r="AH87" s="94">
        <f>MAX(AB87:AG87)</f>
        <v>0</v>
      </c>
      <c r="AI87" s="90">
        <f>AH87*AI$5</f>
        <v>0</v>
      </c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</row>
    <row r="88" spans="1:49" ht="15.75" customHeight="1">
      <c r="A88" s="75">
        <f>A87+1</f>
        <v>82</v>
      </c>
      <c r="B88" s="97" t="s">
        <v>134</v>
      </c>
      <c r="C88" s="42" t="s">
        <v>7</v>
      </c>
      <c r="D88" s="77" t="s">
        <v>40</v>
      </c>
      <c r="E88" s="77" t="s">
        <v>41</v>
      </c>
      <c r="F88" s="78">
        <f>IF(G88&lt;1940,"L",IF(G88&lt;1945,"SM",IF(G88&lt;1955,"M",IF(G88&gt;2000,"J",""))))</f>
      </c>
      <c r="G88" s="77">
        <v>1960</v>
      </c>
      <c r="H88" s="79"/>
      <c r="I88" s="80"/>
      <c r="J88" s="80"/>
      <c r="K88" s="88">
        <v>27</v>
      </c>
      <c r="L88" s="81">
        <f>IF(X88&lt;&gt;"",(L$5-X88+1)*1.5,"")</f>
      </c>
      <c r="M88" s="102">
        <f>Z88</f>
        <v>38</v>
      </c>
      <c r="N88" s="83">
        <f>AA88</f>
        <v>19</v>
      </c>
      <c r="O88" s="84">
        <f>AH88</f>
        <v>0</v>
      </c>
      <c r="P88" s="84">
        <f>AI88</f>
        <v>0</v>
      </c>
      <c r="Q88" s="83">
        <f>SUM(H88:L88)</f>
        <v>27</v>
      </c>
      <c r="R88" s="85">
        <f>SUM(H88:L88)+MAX(M88,O88)</f>
        <v>65</v>
      </c>
      <c r="S88" s="86">
        <f>R88+MAX(U88,V88)</f>
        <v>68</v>
      </c>
      <c r="T88" s="85">
        <f>SUM($H88:$L88)+MAX(N88,P88)</f>
        <v>46</v>
      </c>
      <c r="U88" s="87">
        <f>IF(M88&gt;0,3,0)</f>
        <v>3</v>
      </c>
      <c r="V88" s="87">
        <f>IF(Q88&gt;0,3,0)</f>
        <v>3</v>
      </c>
      <c r="W88" s="88"/>
      <c r="X88" s="88"/>
      <c r="Y88" s="88">
        <v>14</v>
      </c>
      <c r="Z88" s="79">
        <f>IF(Y88&gt;0,Y$5-Y88+1,0)</f>
        <v>38</v>
      </c>
      <c r="AA88" s="90">
        <f>Z88*AA$5</f>
        <v>19</v>
      </c>
      <c r="AB88" s="79"/>
      <c r="AC88" s="88"/>
      <c r="AD88" s="79"/>
      <c r="AE88" s="100"/>
      <c r="AF88" s="79"/>
      <c r="AG88" s="79"/>
      <c r="AH88" s="94">
        <f>MAX(AB88:AG88)</f>
        <v>0</v>
      </c>
      <c r="AI88" s="90">
        <f>AH88*AI$5</f>
        <v>0</v>
      </c>
      <c r="AL88" s="95"/>
      <c r="AN88" s="95"/>
      <c r="AO88" s="95"/>
      <c r="AP88" s="95"/>
      <c r="AQ88" s="95"/>
      <c r="AR88" s="95"/>
      <c r="AS88" s="95"/>
      <c r="AU88" s="95"/>
      <c r="AV88" s="95"/>
      <c r="AW88" s="95"/>
    </row>
    <row r="89" spans="1:35" s="95" customFormat="1" ht="15.75" customHeight="1">
      <c r="A89" s="75">
        <f>A88+1</f>
        <v>83</v>
      </c>
      <c r="B89" s="97" t="s">
        <v>135</v>
      </c>
      <c r="C89" s="42" t="s">
        <v>7</v>
      </c>
      <c r="D89" s="77" t="s">
        <v>40</v>
      </c>
      <c r="E89" s="77" t="s">
        <v>41</v>
      </c>
      <c r="F89" s="78" t="str">
        <f>IF(G89&lt;1940,"L",IF(G89&lt;1945,"SM",IF(G89&lt;1955,"M",IF(G89&gt;2000,"J",""))))</f>
        <v>M</v>
      </c>
      <c r="G89" s="77">
        <v>1949</v>
      </c>
      <c r="H89" s="79"/>
      <c r="I89" s="80"/>
      <c r="J89" s="80"/>
      <c r="K89" s="88"/>
      <c r="L89" s="81">
        <f>IF(X89&lt;&gt;"",(L$5-X89+1)*1.5,"")</f>
        <v>33</v>
      </c>
      <c r="M89" s="82"/>
      <c r="N89" s="82"/>
      <c r="O89" s="84">
        <f>AH89</f>
        <v>17</v>
      </c>
      <c r="P89" s="84">
        <f>AI89</f>
        <v>8.5</v>
      </c>
      <c r="Q89" s="83">
        <f>SUM(H89:L89)</f>
        <v>33</v>
      </c>
      <c r="R89" s="85">
        <f>SUM(H89:L89)+MAX(M89,O89)</f>
        <v>50</v>
      </c>
      <c r="S89" s="86">
        <f>R89+MAX(U89,V89)</f>
        <v>53</v>
      </c>
      <c r="T89" s="85">
        <f>SUM($H89:$L89)+MAX(N89,P89)</f>
        <v>41.5</v>
      </c>
      <c r="U89" s="87">
        <f>IF(M89&gt;0,3,0)</f>
        <v>0</v>
      </c>
      <c r="V89" s="87">
        <f>IF(Q89&gt;0,3,0)</f>
        <v>3</v>
      </c>
      <c r="W89" s="88"/>
      <c r="X89" s="88">
        <v>55</v>
      </c>
      <c r="Y89" s="98"/>
      <c r="Z89" s="79"/>
      <c r="AA89" s="79"/>
      <c r="AB89" s="79"/>
      <c r="AC89" s="88"/>
      <c r="AD89" s="79"/>
      <c r="AE89" s="100"/>
      <c r="AF89" s="79">
        <v>17</v>
      </c>
      <c r="AG89" s="79"/>
      <c r="AH89" s="94">
        <f>MAX(AB89:AG89)</f>
        <v>17</v>
      </c>
      <c r="AI89" s="90">
        <f>AH89*AI$5</f>
        <v>8.5</v>
      </c>
    </row>
    <row r="90" spans="1:49" s="95" customFormat="1" ht="15.75" customHeight="1">
      <c r="A90" s="75">
        <f>A89+1</f>
        <v>84</v>
      </c>
      <c r="B90" s="76" t="s">
        <v>136</v>
      </c>
      <c r="C90" s="42" t="s">
        <v>39</v>
      </c>
      <c r="D90" s="77" t="s">
        <v>40</v>
      </c>
      <c r="E90" s="77" t="s">
        <v>41</v>
      </c>
      <c r="F90" s="78" t="str">
        <f>IF(G90&lt;1940,"L",IF(G90&lt;1945,"SM",IF(G90&lt;1955,"M",IF(G90&gt;2000,"J",""))))</f>
        <v>SM</v>
      </c>
      <c r="G90" s="77">
        <v>1941</v>
      </c>
      <c r="H90" s="79"/>
      <c r="I90" s="80">
        <f>I$5-W90+1</f>
        <v>31</v>
      </c>
      <c r="J90" s="80"/>
      <c r="K90" s="79"/>
      <c r="L90" s="81">
        <f>IF(X90&lt;&gt;"",(L$5-X90+1)*1.5,"")</f>
      </c>
      <c r="M90" s="102"/>
      <c r="N90" s="107"/>
      <c r="O90" s="84">
        <f>AH90</f>
        <v>18</v>
      </c>
      <c r="P90" s="84">
        <f>AI90</f>
        <v>9</v>
      </c>
      <c r="Q90" s="83">
        <f>SUM(H90:L90)</f>
        <v>31</v>
      </c>
      <c r="R90" s="85">
        <f>SUM(H90:L90)+MAX(M90,O90)</f>
        <v>49</v>
      </c>
      <c r="S90" s="86">
        <f>R90+MAX(U90,V90)</f>
        <v>52</v>
      </c>
      <c r="T90" s="85">
        <f>SUM($H90:$L90)+MAX(N90,P90)</f>
        <v>40</v>
      </c>
      <c r="U90" s="87">
        <f>IF(M90&gt;0,3,0)</f>
        <v>0</v>
      </c>
      <c r="V90" s="87">
        <f>IF(Q90&gt;0,3,0)</f>
        <v>3</v>
      </c>
      <c r="W90" s="88">
        <v>50</v>
      </c>
      <c r="X90" s="88"/>
      <c r="Y90" s="109"/>
      <c r="Z90" s="79"/>
      <c r="AA90" s="90"/>
      <c r="AB90" s="79">
        <v>18</v>
      </c>
      <c r="AC90" s="79"/>
      <c r="AD90" s="79"/>
      <c r="AE90" s="100"/>
      <c r="AF90" s="121">
        <v>3</v>
      </c>
      <c r="AG90" s="79"/>
      <c r="AH90" s="94">
        <f>MAX(AB90:AG90)</f>
        <v>18</v>
      </c>
      <c r="AI90" s="90">
        <f>AH90*AI$5</f>
        <v>9</v>
      </c>
      <c r="AK90" s="96"/>
      <c r="AM90" s="96"/>
      <c r="AQ90" s="96"/>
      <c r="AR90" s="2"/>
      <c r="AS90" s="2"/>
      <c r="AU90" s="2"/>
      <c r="AV90" s="2"/>
      <c r="AW90" s="2"/>
    </row>
    <row r="91" spans="1:46" s="95" customFormat="1" ht="15.75" customHeight="1">
      <c r="A91" s="75">
        <f>A90+1</f>
        <v>85</v>
      </c>
      <c r="B91" s="97" t="s">
        <v>137</v>
      </c>
      <c r="C91" s="42" t="s">
        <v>51</v>
      </c>
      <c r="D91" s="77" t="s">
        <v>40</v>
      </c>
      <c r="E91" s="77" t="s">
        <v>41</v>
      </c>
      <c r="F91" s="78">
        <f>IF(G91&lt;1940,"L",IF(G91&lt;1945,"SM",IF(G91&lt;1955,"M",IF(G91&gt;2000,"J",""))))</f>
      </c>
      <c r="G91" s="104">
        <v>1964</v>
      </c>
      <c r="H91" s="105"/>
      <c r="I91" s="80"/>
      <c r="J91" s="80"/>
      <c r="K91" s="106">
        <v>37</v>
      </c>
      <c r="L91" s="81">
        <f>IF(X91&lt;&gt;"",(L$5-X91+1)*1.5,"")</f>
      </c>
      <c r="M91" s="82"/>
      <c r="N91" s="83"/>
      <c r="O91" s="84">
        <f>AH91</f>
        <v>0</v>
      </c>
      <c r="P91" s="84">
        <f>AI91</f>
        <v>0</v>
      </c>
      <c r="Q91" s="83">
        <f>SUM(H91:L91)</f>
        <v>37</v>
      </c>
      <c r="R91" s="85">
        <f>SUM(H91:L91)+MAX(M91,O91)</f>
        <v>37</v>
      </c>
      <c r="S91" s="86">
        <f>R91+MAX(U91,V91)</f>
        <v>40</v>
      </c>
      <c r="T91" s="85">
        <f>SUM($H91:$L91)+MAX(N91,P91)</f>
        <v>37</v>
      </c>
      <c r="U91" s="87">
        <f>IF(M91&gt;0,3,0)</f>
        <v>0</v>
      </c>
      <c r="V91" s="87">
        <f>IF(Q91&gt;0,3,0)</f>
        <v>3</v>
      </c>
      <c r="W91" s="88"/>
      <c r="X91" s="88"/>
      <c r="Y91" s="98"/>
      <c r="Z91" s="79"/>
      <c r="AA91" s="90"/>
      <c r="AB91" s="79"/>
      <c r="AC91" s="88"/>
      <c r="AD91" s="79"/>
      <c r="AE91" s="93"/>
      <c r="AF91" s="79"/>
      <c r="AG91" s="79"/>
      <c r="AH91" s="94">
        <f>MAX(AB91:AG91)</f>
        <v>0</v>
      </c>
      <c r="AI91" s="90">
        <f>AH91*AI$5</f>
        <v>0</v>
      </c>
      <c r="AK91" s="2"/>
      <c r="AT91" s="96"/>
    </row>
    <row r="92" spans="1:46" s="95" customFormat="1" ht="15.75" customHeight="1">
      <c r="A92" s="75">
        <f>A91+1</f>
        <v>86</v>
      </c>
      <c r="B92" s="111" t="s">
        <v>138</v>
      </c>
      <c r="C92" s="42" t="s">
        <v>120</v>
      </c>
      <c r="D92" s="112" t="s">
        <v>126</v>
      </c>
      <c r="E92" s="77" t="s">
        <v>41</v>
      </c>
      <c r="F92" s="78" t="str">
        <f>IF(G92&lt;1940,"L",IF(G92&lt;1945,"SM",IF(G92&lt;1955,"M",IF(G92&gt;2000,"J",""))))</f>
        <v>M</v>
      </c>
      <c r="G92" s="77">
        <v>1952</v>
      </c>
      <c r="H92" s="79"/>
      <c r="I92" s="80">
        <f>I$5-W92+1</f>
        <v>19</v>
      </c>
      <c r="J92" s="80"/>
      <c r="K92" s="88"/>
      <c r="L92" s="81">
        <f>IF(X92&lt;&gt;"",(L$5-X92+1)*1.5,"")</f>
      </c>
      <c r="M92" s="82">
        <f>Z92</f>
        <v>36</v>
      </c>
      <c r="N92" s="83">
        <f>AA92</f>
        <v>18</v>
      </c>
      <c r="O92" s="84">
        <f>AH92</f>
        <v>0</v>
      </c>
      <c r="P92" s="84">
        <f>AI92</f>
        <v>0</v>
      </c>
      <c r="Q92" s="83">
        <f>SUM(H92:L92)</f>
        <v>19</v>
      </c>
      <c r="R92" s="85">
        <f>SUM(H92:L92)+MAX(M92,O92)</f>
        <v>55</v>
      </c>
      <c r="S92" s="86">
        <f>R92+MAX(U92,V92)</f>
        <v>58</v>
      </c>
      <c r="T92" s="85">
        <f>SUM($H92:$L92)+MAX(N92,P92)</f>
        <v>37</v>
      </c>
      <c r="U92" s="87">
        <f>IF(M92&gt;0,3,0)</f>
        <v>3</v>
      </c>
      <c r="V92" s="87">
        <f>IF(Q92&gt;0,3,0)</f>
        <v>3</v>
      </c>
      <c r="W92" s="88">
        <v>62</v>
      </c>
      <c r="X92" s="88"/>
      <c r="Y92" s="98">
        <v>16</v>
      </c>
      <c r="Z92" s="79">
        <f>IF(Y92&gt;0,Y$5-Y92+1,0)</f>
        <v>36</v>
      </c>
      <c r="AA92" s="90">
        <f>Z92*AA$5</f>
        <v>18</v>
      </c>
      <c r="AB92" s="79"/>
      <c r="AC92" s="88"/>
      <c r="AD92" s="79"/>
      <c r="AE92" s="100"/>
      <c r="AF92" s="79"/>
      <c r="AG92" s="79"/>
      <c r="AH92" s="94">
        <f>MAX(AB92:AG92)</f>
        <v>0</v>
      </c>
      <c r="AI92" s="90">
        <f>AH92*AI$5</f>
        <v>0</v>
      </c>
      <c r="AK92" s="2"/>
      <c r="AT92" s="96"/>
    </row>
    <row r="93" spans="1:37" s="95" customFormat="1" ht="15.75" customHeight="1">
      <c r="A93" s="75">
        <f>A92+1</f>
        <v>87</v>
      </c>
      <c r="B93" s="76" t="s">
        <v>139</v>
      </c>
      <c r="C93" s="42" t="s">
        <v>39</v>
      </c>
      <c r="D93" s="77" t="s">
        <v>40</v>
      </c>
      <c r="E93" s="77" t="s">
        <v>41</v>
      </c>
      <c r="F93" s="78">
        <f>IF(G93&lt;1940,"L",IF(G93&lt;1945,"SM",IF(G93&lt;1955,"M",IF(G93&gt;2000,"J",""))))</f>
      </c>
      <c r="G93" s="77">
        <v>1955</v>
      </c>
      <c r="H93" s="79"/>
      <c r="I93" s="80">
        <f>I$5-W93+1</f>
        <v>1</v>
      </c>
      <c r="J93" s="80"/>
      <c r="K93" s="79"/>
      <c r="L93" s="81">
        <f>IF(X93&lt;&gt;"",(L$5-X93+1)*1.5,"")</f>
        <v>34.5</v>
      </c>
      <c r="M93" s="82"/>
      <c r="N93" s="83"/>
      <c r="O93" s="84">
        <f>AH93</f>
        <v>0</v>
      </c>
      <c r="P93" s="84">
        <f>AI93</f>
        <v>0</v>
      </c>
      <c r="Q93" s="83">
        <f>SUM(H93:L93)</f>
        <v>35.5</v>
      </c>
      <c r="R93" s="85">
        <f>SUM(H93:L93)+MAX(M93,O93)</f>
        <v>35.5</v>
      </c>
      <c r="S93" s="86">
        <f>R93+MAX(U93,V93)</f>
        <v>38.5</v>
      </c>
      <c r="T93" s="85">
        <f>SUM($H93:$L93)+MAX(N93,P93)</f>
        <v>35.5</v>
      </c>
      <c r="U93" s="87">
        <f>IF(M93&gt;0,3,0)</f>
        <v>0</v>
      </c>
      <c r="V93" s="87">
        <f>IF(Q93&gt;0,3,0)</f>
        <v>3</v>
      </c>
      <c r="W93" s="88">
        <v>80</v>
      </c>
      <c r="X93" s="88">
        <v>54</v>
      </c>
      <c r="Y93" s="89"/>
      <c r="Z93" s="79"/>
      <c r="AA93" s="90"/>
      <c r="AB93" s="91"/>
      <c r="AC93" s="79"/>
      <c r="AD93" s="79"/>
      <c r="AE93" s="100"/>
      <c r="AF93" s="79"/>
      <c r="AG93" s="79"/>
      <c r="AH93" s="94">
        <f>MAX(AB93:AG93)</f>
        <v>0</v>
      </c>
      <c r="AI93" s="90">
        <f>AH93*AI$5</f>
        <v>0</v>
      </c>
      <c r="AK93" s="2"/>
    </row>
    <row r="94" spans="1:38" s="95" customFormat="1" ht="15.75" customHeight="1">
      <c r="A94" s="75">
        <f>A93+1</f>
        <v>88</v>
      </c>
      <c r="B94" s="97" t="s">
        <v>140</v>
      </c>
      <c r="C94" s="42" t="s">
        <v>7</v>
      </c>
      <c r="D94" s="77" t="s">
        <v>40</v>
      </c>
      <c r="E94" s="77" t="s">
        <v>41</v>
      </c>
      <c r="F94" s="78" t="str">
        <f>IF(G94&lt;1940,"L",IF(G94&lt;1945,"SM",IF(G94&lt;1955,"M",IF(G94&gt;2000,"J",""))))</f>
        <v>L</v>
      </c>
      <c r="G94" s="77">
        <v>1938</v>
      </c>
      <c r="H94" s="79">
        <v>10</v>
      </c>
      <c r="I94" s="80"/>
      <c r="J94" s="80"/>
      <c r="K94" s="88"/>
      <c r="L94" s="81">
        <f>IF(X94&lt;&gt;"",(L$5-X94+1)*1.5,"")</f>
        <v>13.5</v>
      </c>
      <c r="M94" s="102">
        <f>Z94</f>
        <v>22</v>
      </c>
      <c r="N94" s="83">
        <f>AA94</f>
        <v>11</v>
      </c>
      <c r="O94" s="84">
        <f>AH94</f>
        <v>16</v>
      </c>
      <c r="P94" s="84">
        <f>AI94</f>
        <v>8</v>
      </c>
      <c r="Q94" s="83">
        <f>SUM(H94:L94)</f>
        <v>23.5</v>
      </c>
      <c r="R94" s="85">
        <f>SUM(H94:L94)+MAX(M94,O94)</f>
        <v>45.5</v>
      </c>
      <c r="S94" s="86">
        <f>R94+MAX(U94,V94)</f>
        <v>48.5</v>
      </c>
      <c r="T94" s="85">
        <f>SUM($H94:$L94)+MAX(N94,P94)</f>
        <v>34.5</v>
      </c>
      <c r="U94" s="87">
        <f>IF(M94&gt;0,3,0)</f>
        <v>3</v>
      </c>
      <c r="V94" s="87">
        <f>IF(Q94&gt;0,3,0)</f>
        <v>3</v>
      </c>
      <c r="W94" s="88"/>
      <c r="X94" s="88">
        <v>68</v>
      </c>
      <c r="Y94" s="88">
        <v>30</v>
      </c>
      <c r="Z94" s="91">
        <f>IF(Y94&gt;0,Y$5-Y94+1,0)</f>
        <v>22</v>
      </c>
      <c r="AA94" s="90">
        <f>Z94*AA$5</f>
        <v>11</v>
      </c>
      <c r="AB94" s="79"/>
      <c r="AC94" s="88"/>
      <c r="AD94" s="79"/>
      <c r="AE94" s="93">
        <v>4</v>
      </c>
      <c r="AF94" s="79">
        <v>16</v>
      </c>
      <c r="AG94" s="79"/>
      <c r="AH94" s="94">
        <f>MAX(AB94:AG94)</f>
        <v>16</v>
      </c>
      <c r="AI94" s="90">
        <f>AH94*AI$5</f>
        <v>8</v>
      </c>
      <c r="AK94" s="103"/>
      <c r="AL94" s="2"/>
    </row>
    <row r="95" spans="1:35" s="95" customFormat="1" ht="15.75" customHeight="1">
      <c r="A95" s="75">
        <f>A94+1</f>
        <v>89</v>
      </c>
      <c r="B95" s="113" t="s">
        <v>141</v>
      </c>
      <c r="C95" s="42" t="s">
        <v>120</v>
      </c>
      <c r="D95" s="42" t="s">
        <v>126</v>
      </c>
      <c r="E95" s="124" t="s">
        <v>73</v>
      </c>
      <c r="F95" s="78">
        <f>IF(G95&lt;1940,"L",IF(G95&lt;1945,"SM",IF(G95&lt;1955,"M",IF(G95&gt;2000,"J",""))))</f>
      </c>
      <c r="G95" s="125">
        <v>1958</v>
      </c>
      <c r="H95" s="79"/>
      <c r="I95" s="80">
        <f>I$5-W95+1</f>
        <v>17</v>
      </c>
      <c r="J95" s="80"/>
      <c r="K95" s="88"/>
      <c r="L95" s="81">
        <f>IF(X95&lt;&gt;"",(L$5-X95+1)*1.5,"")</f>
      </c>
      <c r="M95" s="82">
        <f>Z95</f>
        <v>35</v>
      </c>
      <c r="N95" s="83">
        <f>AA95</f>
        <v>17.5</v>
      </c>
      <c r="O95" s="84">
        <f>AH95</f>
        <v>0</v>
      </c>
      <c r="P95" s="84">
        <f>AI95</f>
        <v>0</v>
      </c>
      <c r="Q95" s="83">
        <f>SUM(H95:L95)</f>
        <v>17</v>
      </c>
      <c r="R95" s="85">
        <f>SUM(H95:L95)+MAX(M95,O95)</f>
        <v>52</v>
      </c>
      <c r="S95" s="86">
        <f>R95+MAX(U95,V95)</f>
        <v>55</v>
      </c>
      <c r="T95" s="85">
        <f>SUM($H95:$L95)+MAX(N95,P95)</f>
        <v>34.5</v>
      </c>
      <c r="U95" s="87">
        <f>IF(M95&gt;0,3,0)</f>
        <v>3</v>
      </c>
      <c r="V95" s="87">
        <f>IF(Q95&gt;0,3,0)</f>
        <v>3</v>
      </c>
      <c r="W95" s="88">
        <v>64</v>
      </c>
      <c r="X95" s="88"/>
      <c r="Y95" s="98">
        <v>17</v>
      </c>
      <c r="Z95" s="79">
        <f>IF(Y95&gt;0,Y$5-Y95+1,0)</f>
        <v>35</v>
      </c>
      <c r="AA95" s="90">
        <f>Z95*AA$5</f>
        <v>17.5</v>
      </c>
      <c r="AB95" s="79"/>
      <c r="AC95" s="88"/>
      <c r="AD95" s="79"/>
      <c r="AE95" s="100"/>
      <c r="AF95" s="79"/>
      <c r="AG95" s="79"/>
      <c r="AH95" s="94">
        <f>MAX(AB95:AG95)</f>
        <v>0</v>
      </c>
      <c r="AI95" s="90">
        <f>AH95*AI$5</f>
        <v>0</v>
      </c>
    </row>
    <row r="96" spans="1:37" s="95" customFormat="1" ht="15.75" customHeight="1">
      <c r="A96" s="75">
        <f>A95+1</f>
        <v>90</v>
      </c>
      <c r="B96" s="97" t="s">
        <v>142</v>
      </c>
      <c r="C96" s="42" t="s">
        <v>39</v>
      </c>
      <c r="D96" s="77" t="s">
        <v>40</v>
      </c>
      <c r="E96" s="77" t="s">
        <v>41</v>
      </c>
      <c r="F96" s="78" t="str">
        <f>IF(G96&lt;1940,"L",IF(G96&lt;1945,"SM",IF(G96&lt;1955,"M",IF(G96&gt;2000,"J",""))))</f>
        <v>M</v>
      </c>
      <c r="G96" s="77">
        <v>1948</v>
      </c>
      <c r="H96" s="79"/>
      <c r="I96" s="80">
        <f>I$5-W96+1</f>
        <v>18</v>
      </c>
      <c r="J96" s="80"/>
      <c r="K96" s="88"/>
      <c r="L96" s="81">
        <f>IF(X96&lt;&gt;"",(L$5-X96+1)*1.5,"")</f>
      </c>
      <c r="M96" s="82"/>
      <c r="N96" s="83"/>
      <c r="O96" s="84">
        <f>AH96</f>
        <v>32</v>
      </c>
      <c r="P96" s="84">
        <f>AI96</f>
        <v>16</v>
      </c>
      <c r="Q96" s="83">
        <f>SUM(H96:L96)</f>
        <v>18</v>
      </c>
      <c r="R96" s="85">
        <f>SUM(H96:L96)+MAX(M96,O96)</f>
        <v>50</v>
      </c>
      <c r="S96" s="86">
        <f>R96+MAX(U96,V96)</f>
        <v>53</v>
      </c>
      <c r="T96" s="85">
        <f>SUM($H96:$L96)+MAX(N96,P96)</f>
        <v>34</v>
      </c>
      <c r="U96" s="87">
        <f>IF(M96&gt;0,3,0)</f>
        <v>0</v>
      </c>
      <c r="V96" s="87">
        <f>IF(Q96&gt;0,3,0)</f>
        <v>3</v>
      </c>
      <c r="W96" s="88">
        <v>63</v>
      </c>
      <c r="X96" s="88"/>
      <c r="Y96" s="98"/>
      <c r="Z96" s="79"/>
      <c r="AA96" s="90"/>
      <c r="AB96" s="79">
        <v>32</v>
      </c>
      <c r="AC96" s="88"/>
      <c r="AD96" s="79"/>
      <c r="AE96" s="100"/>
      <c r="AF96" s="79"/>
      <c r="AG96" s="79"/>
      <c r="AH96" s="94">
        <f>MAX(AB96:AG96)</f>
        <v>32</v>
      </c>
      <c r="AI96" s="90">
        <f>AH96*AI$5</f>
        <v>16</v>
      </c>
      <c r="AK96" s="2"/>
    </row>
    <row r="97" spans="1:37" s="95" customFormat="1" ht="15.75" customHeight="1">
      <c r="A97" s="75">
        <f>A96+1</f>
        <v>91</v>
      </c>
      <c r="B97" s="97" t="s">
        <v>143</v>
      </c>
      <c r="C97" s="42" t="s">
        <v>39</v>
      </c>
      <c r="D97" s="77" t="s">
        <v>40</v>
      </c>
      <c r="E97" s="77" t="s">
        <v>41</v>
      </c>
      <c r="F97" s="78" t="str">
        <f>IF(G97&lt;1940,"L",IF(G97&lt;1945,"SM",IF(G97&lt;1955,"M",IF(G97&gt;2000,"J",""))))</f>
        <v>L</v>
      </c>
      <c r="G97" s="77">
        <v>1937</v>
      </c>
      <c r="H97" s="79"/>
      <c r="I97" s="80">
        <f>I$5-W97+1</f>
        <v>29</v>
      </c>
      <c r="J97" s="80"/>
      <c r="K97" s="88"/>
      <c r="L97" s="81">
        <f>IF(X97&lt;&gt;"",(L$5-X97+1)*1.5,"")</f>
        <v>3</v>
      </c>
      <c r="M97" s="82">
        <f>Z97</f>
        <v>0</v>
      </c>
      <c r="N97" s="83">
        <f>AA97</f>
        <v>0</v>
      </c>
      <c r="O97" s="84">
        <f>AH97</f>
        <v>3</v>
      </c>
      <c r="P97" s="84">
        <f>AI97</f>
        <v>1.5</v>
      </c>
      <c r="Q97" s="83">
        <f>SUM(H97:L97)</f>
        <v>32</v>
      </c>
      <c r="R97" s="85">
        <f>SUM(H97:L97)+MAX(M97,O97)</f>
        <v>35</v>
      </c>
      <c r="S97" s="86">
        <f>R97+MAX(U97,V97)</f>
        <v>38</v>
      </c>
      <c r="T97" s="85">
        <f>SUM($H97:$L97)+MAX(N97,P97)</f>
        <v>33.5</v>
      </c>
      <c r="U97" s="87">
        <f>IF(M97&gt;0,3,0)</f>
        <v>0</v>
      </c>
      <c r="V97" s="87">
        <f>IF(Q97&gt;0,3,0)</f>
        <v>3</v>
      </c>
      <c r="W97" s="88">
        <v>52</v>
      </c>
      <c r="X97" s="88">
        <v>75</v>
      </c>
      <c r="Y97" s="98"/>
      <c r="Z97" s="79">
        <f>IF(Y97&gt;0,Y$5-Y97+1,0)</f>
        <v>0</v>
      </c>
      <c r="AA97" s="90">
        <f>Z97*AA$5</f>
        <v>0</v>
      </c>
      <c r="AB97" s="79">
        <v>3</v>
      </c>
      <c r="AC97" s="88"/>
      <c r="AD97" s="79"/>
      <c r="AE97" s="79"/>
      <c r="AF97" s="79"/>
      <c r="AG97" s="79"/>
      <c r="AH97" s="94">
        <f>MAX(AB97:AG97)</f>
        <v>3</v>
      </c>
      <c r="AI97" s="90">
        <f>AH97*AI$5</f>
        <v>1.5</v>
      </c>
      <c r="AK97" s="2"/>
    </row>
    <row r="98" spans="1:35" s="95" customFormat="1" ht="15.75" customHeight="1">
      <c r="A98" s="75">
        <f>A97+1</f>
        <v>92</v>
      </c>
      <c r="B98" s="97" t="s">
        <v>144</v>
      </c>
      <c r="C98" s="42" t="s">
        <v>44</v>
      </c>
      <c r="D98" s="77" t="s">
        <v>40</v>
      </c>
      <c r="E98" s="77" t="s">
        <v>41</v>
      </c>
      <c r="F98" s="78">
        <f>IF(G98&lt;1940,"L",IF(G98&lt;1945,"SM",IF(G98&lt;1955,"M",IF(G98&gt;2000,"J",""))))</f>
      </c>
      <c r="G98" s="77">
        <v>1968</v>
      </c>
      <c r="H98" s="79"/>
      <c r="I98" s="80"/>
      <c r="J98" s="80"/>
      <c r="K98" s="88">
        <v>16</v>
      </c>
      <c r="L98" s="81">
        <f>IF(X98&lt;&gt;"",(L$5-X98+1)*1.5,"")</f>
      </c>
      <c r="M98" s="82"/>
      <c r="N98" s="83"/>
      <c r="O98" s="84">
        <f>AH98</f>
        <v>35</v>
      </c>
      <c r="P98" s="84">
        <f>AI98</f>
        <v>17.5</v>
      </c>
      <c r="Q98" s="83">
        <f>SUM(H98:L98)</f>
        <v>16</v>
      </c>
      <c r="R98" s="85">
        <f>SUM(H98:L98)+MAX(M98,O98)</f>
        <v>51</v>
      </c>
      <c r="S98" s="86">
        <f>R98+MAX(U98,V98)</f>
        <v>54</v>
      </c>
      <c r="T98" s="85">
        <f>SUM($H98:$L98)+MAX(N98,P98)</f>
        <v>33.5</v>
      </c>
      <c r="U98" s="87">
        <f>IF(M98&gt;0,3,0)</f>
        <v>0</v>
      </c>
      <c r="V98" s="87">
        <f>IF(Q98&gt;0,3,0)</f>
        <v>3</v>
      </c>
      <c r="W98" s="88"/>
      <c r="X98" s="88"/>
      <c r="Y98" s="98"/>
      <c r="Z98" s="79"/>
      <c r="AA98" s="90"/>
      <c r="AB98" s="79"/>
      <c r="AC98" s="88"/>
      <c r="AD98" s="79">
        <v>35</v>
      </c>
      <c r="AE98" s="100"/>
      <c r="AF98" s="79"/>
      <c r="AG98" s="79"/>
      <c r="AH98" s="94">
        <f>MAX(AB98:AG98)</f>
        <v>35</v>
      </c>
      <c r="AI98" s="90">
        <f>AH98*AI$5</f>
        <v>17.5</v>
      </c>
    </row>
    <row r="99" spans="1:43" s="95" customFormat="1" ht="15.75" customHeight="1">
      <c r="A99" s="75">
        <f>A98+1</f>
        <v>93</v>
      </c>
      <c r="B99" s="97" t="s">
        <v>145</v>
      </c>
      <c r="C99" s="42" t="s">
        <v>39</v>
      </c>
      <c r="D99" s="77" t="s">
        <v>40</v>
      </c>
      <c r="E99" s="77" t="s">
        <v>41</v>
      </c>
      <c r="F99" s="78">
        <f>IF(G99&lt;1940,"L",IF(G99&lt;1945,"SM",IF(G99&lt;1955,"M",IF(G99&gt;2000,"J",""))))</f>
      </c>
      <c r="G99" s="77">
        <v>1959</v>
      </c>
      <c r="H99" s="79"/>
      <c r="I99" s="80">
        <f>I$5-W99+1</f>
        <v>30</v>
      </c>
      <c r="J99" s="80"/>
      <c r="K99" s="88"/>
      <c r="L99" s="81"/>
      <c r="M99" s="82">
        <f>Z99</f>
        <v>0</v>
      </c>
      <c r="N99" s="83">
        <f>AA99</f>
        <v>0</v>
      </c>
      <c r="O99" s="84">
        <f>AH99</f>
        <v>4</v>
      </c>
      <c r="P99" s="84">
        <f>AI99</f>
        <v>2</v>
      </c>
      <c r="Q99" s="83">
        <f>SUM(H99:L99)</f>
        <v>30</v>
      </c>
      <c r="R99" s="85">
        <f>SUM(H99:L99)+MAX(M99,O99)</f>
        <v>34</v>
      </c>
      <c r="S99" s="86">
        <f>R99+MAX(U99,V99)</f>
        <v>37</v>
      </c>
      <c r="T99" s="85">
        <f>SUM($H99:$L99)+MAX(N99,P99)</f>
        <v>32</v>
      </c>
      <c r="U99" s="87">
        <f>IF(M99&gt;0,3,0)</f>
        <v>0</v>
      </c>
      <c r="V99" s="87">
        <f>IF(Q99&gt;0,3,0)</f>
        <v>3</v>
      </c>
      <c r="W99" s="88">
        <v>51</v>
      </c>
      <c r="X99" s="88">
        <v>71</v>
      </c>
      <c r="Y99" s="98"/>
      <c r="Z99" s="79"/>
      <c r="AA99" s="90"/>
      <c r="AB99" s="91">
        <v>4</v>
      </c>
      <c r="AC99" s="88"/>
      <c r="AD99" s="79"/>
      <c r="AE99" s="100"/>
      <c r="AF99" s="79"/>
      <c r="AG99" s="79"/>
      <c r="AH99" s="94">
        <f>MAX(AB99:AG99)</f>
        <v>4</v>
      </c>
      <c r="AI99" s="90">
        <f>AH99*AI$5</f>
        <v>2</v>
      </c>
      <c r="AK99" s="96"/>
      <c r="AM99" s="2"/>
      <c r="AQ99" s="2"/>
    </row>
    <row r="100" spans="1:36" s="95" customFormat="1" ht="15.75" customHeight="1">
      <c r="A100" s="75">
        <f>A99+1</f>
        <v>94</v>
      </c>
      <c r="B100" s="97" t="s">
        <v>146</v>
      </c>
      <c r="C100" s="42" t="s">
        <v>39</v>
      </c>
      <c r="D100" s="77" t="s">
        <v>40</v>
      </c>
      <c r="E100" s="77" t="s">
        <v>41</v>
      </c>
      <c r="F100" s="78">
        <f>IF(G100&lt;1940,"L",IF(G100&lt;1945,"SM",IF(G100&lt;1955,"M",IF(G100&gt;2000,"J",""))))</f>
      </c>
      <c r="G100" s="104">
        <v>1961</v>
      </c>
      <c r="H100" s="105">
        <v>24</v>
      </c>
      <c r="I100" s="80">
        <f>I$5-W100+1</f>
        <v>1</v>
      </c>
      <c r="J100" s="80"/>
      <c r="K100" s="106"/>
      <c r="L100" s="81">
        <f>IF(X100&lt;&gt;"",(L$5-X100+1)*1.5,"")</f>
      </c>
      <c r="M100" s="82"/>
      <c r="N100" s="83"/>
      <c r="O100" s="84">
        <f>AH100</f>
        <v>14</v>
      </c>
      <c r="P100" s="84">
        <f>AI100</f>
        <v>7</v>
      </c>
      <c r="Q100" s="83">
        <f>SUM(H100:L100)</f>
        <v>25</v>
      </c>
      <c r="R100" s="85">
        <f>SUM(H100:L100)+MAX(M100,O100)</f>
        <v>39</v>
      </c>
      <c r="S100" s="86">
        <f>R100+MAX(U100,V100)</f>
        <v>42</v>
      </c>
      <c r="T100" s="85">
        <f>SUM($H100:$L100)+MAX(N100,P100)</f>
        <v>32</v>
      </c>
      <c r="U100" s="87">
        <f>IF(M100&gt;0,3,0)</f>
        <v>0</v>
      </c>
      <c r="V100" s="87">
        <f>IF(Q100&gt;0,3,0)</f>
        <v>3</v>
      </c>
      <c r="W100" s="88">
        <v>80</v>
      </c>
      <c r="X100" s="88"/>
      <c r="Y100" s="98"/>
      <c r="Z100" s="79"/>
      <c r="AA100" s="90"/>
      <c r="AB100" s="79"/>
      <c r="AC100" s="88">
        <v>14</v>
      </c>
      <c r="AD100" s="79"/>
      <c r="AE100" s="100"/>
      <c r="AF100" s="79"/>
      <c r="AG100" s="79"/>
      <c r="AH100" s="94">
        <f>MAX(AB100:AG100)</f>
        <v>14</v>
      </c>
      <c r="AI100" s="90">
        <f>AH100*AI$5</f>
        <v>7</v>
      </c>
      <c r="AJ100" s="2"/>
    </row>
    <row r="101" spans="1:42" s="95" customFormat="1" ht="15.75" customHeight="1">
      <c r="A101" s="75">
        <f>A100+1</f>
        <v>95</v>
      </c>
      <c r="B101" s="97" t="s">
        <v>147</v>
      </c>
      <c r="C101" s="42" t="s">
        <v>44</v>
      </c>
      <c r="D101" s="77" t="s">
        <v>40</v>
      </c>
      <c r="E101" s="77" t="s">
        <v>41</v>
      </c>
      <c r="F101" s="78">
        <f>IF(G101&lt;1940,"L",IF(G101&lt;1945,"SM",IF(G101&lt;1955,"M",IF(G101&gt;2000,"J",""))))</f>
      </c>
      <c r="G101" s="77">
        <v>1970</v>
      </c>
      <c r="H101" s="79"/>
      <c r="I101" s="80"/>
      <c r="J101" s="80"/>
      <c r="K101" s="88"/>
      <c r="L101" s="81">
        <f>IF(X101&lt;&gt;"",(L$5-X101+1)*1.5,"")</f>
        <v>15</v>
      </c>
      <c r="M101" s="102"/>
      <c r="N101" s="107"/>
      <c r="O101" s="84">
        <f>AH101</f>
        <v>31</v>
      </c>
      <c r="P101" s="84">
        <f>AI101</f>
        <v>15.5</v>
      </c>
      <c r="Q101" s="83">
        <f>SUM(H101:L101)</f>
        <v>15</v>
      </c>
      <c r="R101" s="85">
        <f>SUM(H101:L101)+MAX(M101,O101)</f>
        <v>46</v>
      </c>
      <c r="S101" s="86">
        <f>R101+MAX(U101,V101)</f>
        <v>49</v>
      </c>
      <c r="T101" s="85">
        <f>SUM($H101:$L101)+MAX(N101,P101)</f>
        <v>30.5</v>
      </c>
      <c r="U101" s="87">
        <f>IF(M101&gt;0,3,0)</f>
        <v>0</v>
      </c>
      <c r="V101" s="87">
        <f>IF(Q101&gt;0,3,0)</f>
        <v>3</v>
      </c>
      <c r="W101" s="88"/>
      <c r="X101" s="88">
        <v>67</v>
      </c>
      <c r="Y101" s="88"/>
      <c r="Z101" s="79"/>
      <c r="AA101" s="90"/>
      <c r="AB101" s="79"/>
      <c r="AC101" s="88"/>
      <c r="AD101" s="79">
        <v>31</v>
      </c>
      <c r="AE101" s="100"/>
      <c r="AF101" s="79"/>
      <c r="AG101" s="79"/>
      <c r="AH101" s="94">
        <f>MAX(AB101:AG101)</f>
        <v>31</v>
      </c>
      <c r="AI101" s="90">
        <f>AH101*AI$5</f>
        <v>15.5</v>
      </c>
      <c r="AP101" s="2"/>
    </row>
    <row r="102" spans="1:43" s="95" customFormat="1" ht="15.75" customHeight="1">
      <c r="A102" s="75">
        <f>A101+1</f>
        <v>96</v>
      </c>
      <c r="B102" s="97" t="s">
        <v>148</v>
      </c>
      <c r="C102" s="42" t="s">
        <v>39</v>
      </c>
      <c r="D102" s="77" t="s">
        <v>40</v>
      </c>
      <c r="E102" s="77" t="s">
        <v>41</v>
      </c>
      <c r="F102" s="78" t="str">
        <f>IF(G102&lt;1940,"L",IF(G102&lt;1945,"SM",IF(G102&lt;1955,"M",IF(G102&gt;2000,"J",""))))</f>
        <v>M</v>
      </c>
      <c r="G102" s="104">
        <v>1949</v>
      </c>
      <c r="H102" s="105"/>
      <c r="I102" s="80"/>
      <c r="J102" s="80"/>
      <c r="K102" s="106"/>
      <c r="L102" s="81">
        <f>IF(X102&lt;&gt;"",(L$5-X102+1)*1.5,"")</f>
        <v>21</v>
      </c>
      <c r="M102" s="82"/>
      <c r="N102" s="83"/>
      <c r="O102" s="84">
        <f>AH102</f>
        <v>17</v>
      </c>
      <c r="P102" s="84">
        <f>AI102</f>
        <v>8.5</v>
      </c>
      <c r="Q102" s="83">
        <f>SUM(H102:L102)</f>
        <v>21</v>
      </c>
      <c r="R102" s="85">
        <f>SUM(H102:L102)+MAX(M102,O102)</f>
        <v>38</v>
      </c>
      <c r="S102" s="86">
        <f>R102+MAX(U102,V102)</f>
        <v>41</v>
      </c>
      <c r="T102" s="85">
        <f>SUM($H102:$L102)+MAX(N102,P102)</f>
        <v>29.5</v>
      </c>
      <c r="U102" s="87">
        <f>IF(M102&gt;0,3,0)</f>
        <v>0</v>
      </c>
      <c r="V102" s="87">
        <f>IF(Q102&gt;0,3,0)</f>
        <v>3</v>
      </c>
      <c r="W102" s="88"/>
      <c r="X102" s="88">
        <v>63</v>
      </c>
      <c r="Y102" s="98"/>
      <c r="Z102" s="79"/>
      <c r="AA102" s="90"/>
      <c r="AB102" s="79">
        <v>17</v>
      </c>
      <c r="AC102" s="88"/>
      <c r="AD102" s="79"/>
      <c r="AE102" s="100"/>
      <c r="AF102" s="79"/>
      <c r="AG102" s="79"/>
      <c r="AH102" s="94">
        <f>MAX(AB102:AG102)</f>
        <v>17</v>
      </c>
      <c r="AI102" s="90">
        <f>AH102*AI$5</f>
        <v>8.5</v>
      </c>
      <c r="AQ102" s="2"/>
    </row>
    <row r="103" spans="1:43" s="95" customFormat="1" ht="15.75" customHeight="1">
      <c r="A103" s="75">
        <f>A102+1</f>
        <v>97</v>
      </c>
      <c r="B103" s="97" t="s">
        <v>149</v>
      </c>
      <c r="C103" s="42" t="s">
        <v>7</v>
      </c>
      <c r="D103" s="77" t="s">
        <v>40</v>
      </c>
      <c r="E103" s="77" t="s">
        <v>41</v>
      </c>
      <c r="F103" s="78" t="str">
        <f>IF(G103&lt;1940,"L",IF(G103&lt;1945,"SM",IF(G103&lt;1955,"M",IF(G103&gt;2000,"J",""))))</f>
        <v>M</v>
      </c>
      <c r="G103" s="77">
        <v>1945</v>
      </c>
      <c r="H103" s="79"/>
      <c r="I103" s="80"/>
      <c r="J103" s="80"/>
      <c r="K103" s="88"/>
      <c r="L103" s="81">
        <f>IF(X103&lt;&gt;"",(L$5-X103+1)*1.5,"")</f>
        <v>19.5</v>
      </c>
      <c r="M103" s="102"/>
      <c r="N103" s="107"/>
      <c r="O103" s="84">
        <f>AH103</f>
        <v>20</v>
      </c>
      <c r="P103" s="84">
        <f>AI103</f>
        <v>10</v>
      </c>
      <c r="Q103" s="83">
        <f>SUM(H103:L103)</f>
        <v>19.5</v>
      </c>
      <c r="R103" s="85">
        <f>SUM(H103:L103)+MAX(M103,O103)</f>
        <v>39.5</v>
      </c>
      <c r="S103" s="86">
        <f>R103+MAX(U103,V103)</f>
        <v>42.5</v>
      </c>
      <c r="T103" s="85">
        <f>SUM($H103:$L103)+MAX(N103,P103)</f>
        <v>29.5</v>
      </c>
      <c r="U103" s="87">
        <f>IF(M103&gt;0,3,0)</f>
        <v>0</v>
      </c>
      <c r="V103" s="87">
        <f>IF(Q103&gt;0,3,0)</f>
        <v>3</v>
      </c>
      <c r="W103" s="88"/>
      <c r="X103" s="88">
        <v>64</v>
      </c>
      <c r="Y103" s="88"/>
      <c r="Z103" s="91"/>
      <c r="AA103" s="90"/>
      <c r="AB103" s="79"/>
      <c r="AC103" s="88"/>
      <c r="AD103" s="79"/>
      <c r="AE103" s="100"/>
      <c r="AF103" s="79">
        <v>20</v>
      </c>
      <c r="AG103" s="79"/>
      <c r="AH103" s="94">
        <f>MAX(AB103:AG103)</f>
        <v>20</v>
      </c>
      <c r="AI103" s="90">
        <f>AH103*AI$5</f>
        <v>10</v>
      </c>
      <c r="AQ103" s="2"/>
    </row>
    <row r="104" spans="1:35" s="95" customFormat="1" ht="15.75" customHeight="1">
      <c r="A104" s="75">
        <f>A103+1</f>
        <v>98</v>
      </c>
      <c r="B104" s="111" t="s">
        <v>150</v>
      </c>
      <c r="C104" s="42" t="s">
        <v>120</v>
      </c>
      <c r="D104" s="42" t="s">
        <v>126</v>
      </c>
      <c r="E104" s="77" t="s">
        <v>41</v>
      </c>
      <c r="F104" s="78" t="str">
        <f>IF(G104&lt;1940,"L",IF(G104&lt;1945,"SM",IF(G104&lt;1955,"M",IF(G104&gt;2000,"J",""))))</f>
        <v>M</v>
      </c>
      <c r="G104" s="77">
        <v>1951</v>
      </c>
      <c r="H104" s="79"/>
      <c r="I104" s="80">
        <f>I$5-W104+1</f>
        <v>28</v>
      </c>
      <c r="J104" s="80"/>
      <c r="K104" s="79"/>
      <c r="L104" s="81">
        <f>IF(X104&lt;&gt;"",(L$5-X104+1)*1.5,"")</f>
      </c>
      <c r="M104" s="82">
        <f>Z104</f>
        <v>0</v>
      </c>
      <c r="N104" s="83">
        <f>AA104</f>
        <v>0</v>
      </c>
      <c r="O104" s="84">
        <f>AH104</f>
        <v>0</v>
      </c>
      <c r="P104" s="84">
        <f>AI104</f>
        <v>0</v>
      </c>
      <c r="Q104" s="83">
        <f>SUM(H104:L104)</f>
        <v>28</v>
      </c>
      <c r="R104" s="85">
        <f>SUM(H104:L104)+MAX(M104,O104)</f>
        <v>28</v>
      </c>
      <c r="S104" s="86">
        <f>R104+MAX(U104,V104)</f>
        <v>31</v>
      </c>
      <c r="T104" s="85">
        <f>SUM($H104:$L104)+MAX(N104,P104)</f>
        <v>28</v>
      </c>
      <c r="U104" s="87">
        <f>IF(M104&gt;0,3,0)</f>
        <v>0</v>
      </c>
      <c r="V104" s="87">
        <f>IF(Q104&gt;0,3,0)</f>
        <v>3</v>
      </c>
      <c r="W104" s="88">
        <v>53</v>
      </c>
      <c r="X104" s="88"/>
      <c r="Y104" s="98"/>
      <c r="Z104" s="79">
        <f>IF(Y104&gt;0,Y$5-Y104+1,0)</f>
        <v>0</v>
      </c>
      <c r="AA104" s="90">
        <f>Z104*AA$5</f>
        <v>0</v>
      </c>
      <c r="AB104" s="79"/>
      <c r="AC104" s="88"/>
      <c r="AD104" s="79"/>
      <c r="AE104" s="100"/>
      <c r="AF104" s="79"/>
      <c r="AG104" s="79"/>
      <c r="AH104" s="94">
        <f>MAX(AB104:AG104)</f>
        <v>0</v>
      </c>
      <c r="AI104" s="90">
        <f>AH104*AI$5</f>
        <v>0</v>
      </c>
    </row>
    <row r="105" spans="1:49" s="103" customFormat="1" ht="15.75" customHeight="1">
      <c r="A105" s="75">
        <f>A104+1</f>
        <v>99</v>
      </c>
      <c r="B105" s="97" t="s">
        <v>151</v>
      </c>
      <c r="C105" s="42" t="s">
        <v>51</v>
      </c>
      <c r="D105" s="77" t="s">
        <v>40</v>
      </c>
      <c r="E105" s="77" t="s">
        <v>41</v>
      </c>
      <c r="F105" s="78" t="str">
        <f>IF(G105&lt;1940,"L",IF(G105&lt;1945,"SM",IF(G105&lt;1955,"M",IF(G105&gt;2000,"J",""))))</f>
        <v>M</v>
      </c>
      <c r="G105" s="77">
        <v>1949</v>
      </c>
      <c r="H105" s="79"/>
      <c r="I105" s="80"/>
      <c r="J105" s="80"/>
      <c r="K105" s="88">
        <v>14</v>
      </c>
      <c r="L105" s="81">
        <f>IF(X105&lt;&gt;"",(L$5-X105+1)*1.5,"")</f>
      </c>
      <c r="M105" s="82">
        <f>Z105</f>
        <v>28</v>
      </c>
      <c r="N105" s="83">
        <f>AA105</f>
        <v>14</v>
      </c>
      <c r="O105" s="84">
        <f>AH105</f>
        <v>17</v>
      </c>
      <c r="P105" s="84">
        <f>AI105</f>
        <v>8.5</v>
      </c>
      <c r="Q105" s="83">
        <f>SUM(H105:L105)</f>
        <v>14</v>
      </c>
      <c r="R105" s="85">
        <f>SUM(H105:L105)+MAX(M105,O105)</f>
        <v>42</v>
      </c>
      <c r="S105" s="86">
        <f>R105+MAX(U105,V105)</f>
        <v>45</v>
      </c>
      <c r="T105" s="85">
        <f>SUM($H105:$L105)+MAX(N105,P105)</f>
        <v>28</v>
      </c>
      <c r="U105" s="87">
        <f>IF(M105&gt;0,3,0)</f>
        <v>3</v>
      </c>
      <c r="V105" s="87">
        <f>IF(Q105&gt;0,3,0)</f>
        <v>3</v>
      </c>
      <c r="W105" s="88"/>
      <c r="X105" s="88"/>
      <c r="Y105" s="98">
        <v>24</v>
      </c>
      <c r="Z105" s="79">
        <f>IF(Y105&gt;0,Y$5-Y105+1,0)</f>
        <v>28</v>
      </c>
      <c r="AA105" s="90">
        <f>Z105*AA$5</f>
        <v>14</v>
      </c>
      <c r="AB105" s="79"/>
      <c r="AC105" s="88">
        <v>17</v>
      </c>
      <c r="AD105" s="79"/>
      <c r="AE105" s="100"/>
      <c r="AF105" s="79"/>
      <c r="AG105" s="79"/>
      <c r="AH105" s="94">
        <f>MAX(AB105:AG105)</f>
        <v>17</v>
      </c>
      <c r="AI105" s="90">
        <f>AH105*AI$5</f>
        <v>8.5</v>
      </c>
      <c r="AJ105" s="95"/>
      <c r="AK105" s="95"/>
      <c r="AL105" s="95"/>
      <c r="AN105" s="95"/>
      <c r="AO105" s="95"/>
      <c r="AP105" s="95"/>
      <c r="AQ105" s="95"/>
      <c r="AR105" s="95"/>
      <c r="AS105" s="95"/>
      <c r="AT105" s="2"/>
      <c r="AU105" s="95"/>
      <c r="AV105" s="95"/>
      <c r="AW105" s="95"/>
    </row>
    <row r="106" spans="1:35" s="95" customFormat="1" ht="15.75" customHeight="1">
      <c r="A106" s="75">
        <f>A105+1</f>
        <v>100</v>
      </c>
      <c r="B106" s="97" t="s">
        <v>152</v>
      </c>
      <c r="C106" s="42" t="s">
        <v>39</v>
      </c>
      <c r="D106" s="77" t="s">
        <v>40</v>
      </c>
      <c r="E106" s="77" t="s">
        <v>41</v>
      </c>
      <c r="F106" s="78" t="str">
        <f>IF(G106&lt;1940,"L",IF(G106&lt;1945,"SM",IF(G106&lt;1955,"M",IF(G106&gt;2000,"J",""))))</f>
        <v>M</v>
      </c>
      <c r="G106" s="77">
        <v>1953</v>
      </c>
      <c r="H106" s="79"/>
      <c r="I106" s="80">
        <f>I$5-W106+1</f>
        <v>1</v>
      </c>
      <c r="J106" s="80"/>
      <c r="K106" s="88"/>
      <c r="L106" s="81">
        <f>IF(X106&lt;&gt;"",(L$5-X106+1)*1.5,"")</f>
        <v>16.5</v>
      </c>
      <c r="M106" s="82"/>
      <c r="N106" s="83"/>
      <c r="O106" s="84">
        <f>AH106</f>
        <v>14</v>
      </c>
      <c r="P106" s="84">
        <f>AI106</f>
        <v>7</v>
      </c>
      <c r="Q106" s="83">
        <f>SUM(H106:L106)</f>
        <v>17.5</v>
      </c>
      <c r="R106" s="85">
        <f>SUM(H106:L106)+MAX(M106,O106)</f>
        <v>31.5</v>
      </c>
      <c r="S106" s="86">
        <f>R106+MAX(U106,V106)</f>
        <v>34.5</v>
      </c>
      <c r="T106" s="85">
        <f>SUM($H106:$L106)+MAX(N106,P106)</f>
        <v>24.5</v>
      </c>
      <c r="U106" s="87">
        <f>IF(M106&gt;0,3,0)</f>
        <v>0</v>
      </c>
      <c r="V106" s="87">
        <f>IF(Q106&gt;0,3,0)</f>
        <v>3</v>
      </c>
      <c r="W106" s="88">
        <v>80</v>
      </c>
      <c r="X106" s="88">
        <v>66</v>
      </c>
      <c r="Y106" s="98"/>
      <c r="Z106" s="79"/>
      <c r="AA106" s="90"/>
      <c r="AB106" s="79">
        <v>14</v>
      </c>
      <c r="AC106" s="88"/>
      <c r="AD106" s="79"/>
      <c r="AE106" s="100"/>
      <c r="AF106" s="79"/>
      <c r="AG106" s="79"/>
      <c r="AH106" s="94">
        <f>MAX(AB106:AG106)</f>
        <v>14</v>
      </c>
      <c r="AI106" s="90">
        <f>AH106*AI$5</f>
        <v>7</v>
      </c>
    </row>
    <row r="107" spans="1:35" s="95" customFormat="1" ht="15.75" customHeight="1">
      <c r="A107" s="75">
        <f>A106+1</f>
        <v>101</v>
      </c>
      <c r="B107" s="97" t="s">
        <v>153</v>
      </c>
      <c r="C107" s="42" t="s">
        <v>44</v>
      </c>
      <c r="D107" s="77" t="s">
        <v>40</v>
      </c>
      <c r="E107" s="77" t="s">
        <v>41</v>
      </c>
      <c r="F107" s="78">
        <f>IF(G107&lt;1940,"L",IF(G107&lt;1945,"SM",IF(G107&lt;1955,"M",IF(G107&gt;2000,"J",""))))</f>
      </c>
      <c r="G107" s="77">
        <v>1956</v>
      </c>
      <c r="H107" s="79">
        <v>14</v>
      </c>
      <c r="I107" s="80"/>
      <c r="J107" s="80"/>
      <c r="K107" s="88"/>
      <c r="L107" s="81">
        <f>IF(X107&lt;&gt;"",(L$5-X107+1)*1.5,"")</f>
      </c>
      <c r="M107" s="102">
        <f>Z107</f>
        <v>21</v>
      </c>
      <c r="N107" s="83">
        <f>AA107</f>
        <v>10.5</v>
      </c>
      <c r="O107" s="84">
        <f>AH107</f>
        <v>0</v>
      </c>
      <c r="P107" s="84">
        <f>AI107</f>
        <v>0</v>
      </c>
      <c r="Q107" s="83">
        <f>SUM(H107:L107)</f>
        <v>14</v>
      </c>
      <c r="R107" s="85">
        <f>SUM(H107:L107)+MAX(M107,O107)</f>
        <v>35</v>
      </c>
      <c r="S107" s="86">
        <f>R107+MAX(U107,V107)</f>
        <v>38</v>
      </c>
      <c r="T107" s="85">
        <f>SUM($H107:$L107)+MAX(N107,P107)</f>
        <v>24.5</v>
      </c>
      <c r="U107" s="87">
        <f>IF(M107&gt;0,3,0)</f>
        <v>3</v>
      </c>
      <c r="V107" s="87">
        <f>IF(Q107&gt;0,3,0)</f>
        <v>3</v>
      </c>
      <c r="W107" s="88"/>
      <c r="X107" s="88"/>
      <c r="Y107" s="88">
        <v>31</v>
      </c>
      <c r="Z107" s="91">
        <f>IF(Y107&gt;0,Y$5-Y107+1,0)</f>
        <v>21</v>
      </c>
      <c r="AA107" s="90">
        <f>Z107*AA$5</f>
        <v>10.5</v>
      </c>
      <c r="AB107" s="79"/>
      <c r="AC107" s="117"/>
      <c r="AD107" s="79"/>
      <c r="AE107" s="100"/>
      <c r="AF107" s="79"/>
      <c r="AG107" s="79"/>
      <c r="AH107" s="94">
        <f>MAX(AB107:AG107)</f>
        <v>0</v>
      </c>
      <c r="AI107" s="90">
        <f>AH107*AI$5</f>
        <v>0</v>
      </c>
    </row>
    <row r="108" spans="1:35" s="95" customFormat="1" ht="15.75" customHeight="1">
      <c r="A108" s="75">
        <f>A107+1</f>
        <v>102</v>
      </c>
      <c r="B108" s="97" t="s">
        <v>154</v>
      </c>
      <c r="C108" s="42" t="s">
        <v>82</v>
      </c>
      <c r="D108" s="77" t="s">
        <v>40</v>
      </c>
      <c r="E108" s="77" t="s">
        <v>41</v>
      </c>
      <c r="F108" s="78">
        <f>IF(G108&lt;1940,"L",IF(G108&lt;1945,"SM",IF(G108&lt;1955,"M",IF(G108&gt;2000,"J",""))))</f>
      </c>
      <c r="G108" s="77">
        <v>1962</v>
      </c>
      <c r="H108" s="79"/>
      <c r="I108" s="80"/>
      <c r="J108" s="80"/>
      <c r="K108" s="88"/>
      <c r="L108" s="81">
        <f>IF(X108&lt;&gt;"",(L$5-X108+1)*1.5,"")</f>
      </c>
      <c r="M108" s="82"/>
      <c r="N108" s="83"/>
      <c r="O108" s="84">
        <f>AH108</f>
        <v>49</v>
      </c>
      <c r="P108" s="84">
        <f>AI108</f>
        <v>24.5</v>
      </c>
      <c r="Q108" s="83">
        <f>SUM(H108:L108)</f>
        <v>0</v>
      </c>
      <c r="R108" s="85">
        <f>SUM(H108:L108)+MAX(M108,O108)</f>
        <v>49</v>
      </c>
      <c r="S108" s="86">
        <f>R108+MAX(U108,V108)</f>
        <v>49</v>
      </c>
      <c r="T108" s="85">
        <f>SUM($H108:$L108)+MAX(N108,P108)</f>
        <v>24.5</v>
      </c>
      <c r="U108" s="87">
        <f>IF(M108&gt;0,3,0)</f>
        <v>0</v>
      </c>
      <c r="V108" s="87">
        <f>IF(Q108&gt;0,3,0)</f>
        <v>0</v>
      </c>
      <c r="W108" s="88"/>
      <c r="X108" s="126"/>
      <c r="Y108" s="98"/>
      <c r="Z108" s="79"/>
      <c r="AA108" s="90"/>
      <c r="AB108" s="91"/>
      <c r="AC108" s="88"/>
      <c r="AD108" s="79"/>
      <c r="AE108" s="93">
        <v>49</v>
      </c>
      <c r="AF108" s="79"/>
      <c r="AG108" s="79"/>
      <c r="AH108" s="94">
        <f>MAX(AB108:AG108)</f>
        <v>49</v>
      </c>
      <c r="AI108" s="90">
        <f>AH108*AI$5</f>
        <v>24.5</v>
      </c>
    </row>
    <row r="109" spans="1:49" ht="15.75" customHeight="1">
      <c r="A109" s="75">
        <f>A108+1</f>
        <v>103</v>
      </c>
      <c r="B109" s="76" t="s">
        <v>155</v>
      </c>
      <c r="C109" s="42" t="s">
        <v>44</v>
      </c>
      <c r="D109" s="77" t="s">
        <v>40</v>
      </c>
      <c r="E109" s="77" t="s">
        <v>41</v>
      </c>
      <c r="F109" s="78" t="str">
        <f>IF(G109&lt;1940,"L",IF(G109&lt;1945,"SM",IF(G109&lt;1955,"M",IF(G109&gt;2000,"J",""))))</f>
        <v>M</v>
      </c>
      <c r="G109" s="77">
        <v>1951</v>
      </c>
      <c r="H109" s="79">
        <v>2</v>
      </c>
      <c r="I109" s="80"/>
      <c r="J109" s="80">
        <v>5</v>
      </c>
      <c r="K109" s="79"/>
      <c r="L109" s="81">
        <f>IF(X109&lt;&gt;"",(L$5-X109+1)*1.5,"")</f>
      </c>
      <c r="M109" s="82">
        <f>Z109</f>
        <v>14</v>
      </c>
      <c r="N109" s="83">
        <f>AA109</f>
        <v>7</v>
      </c>
      <c r="O109" s="84">
        <f>AH109</f>
        <v>33</v>
      </c>
      <c r="P109" s="84">
        <f>AI109</f>
        <v>16.5</v>
      </c>
      <c r="Q109" s="83">
        <f>SUM(H109:L109)</f>
        <v>7</v>
      </c>
      <c r="R109" s="85">
        <f>SUM(H109:L109)+MAX(M109,O109)</f>
        <v>40</v>
      </c>
      <c r="S109" s="86">
        <f>R109+MAX(U109,V109)</f>
        <v>43</v>
      </c>
      <c r="T109" s="85">
        <f>SUM($H109:$L109)+MAX(N109,P109)</f>
        <v>23.5</v>
      </c>
      <c r="U109" s="87">
        <f>IF(M109&gt;0,3,0)</f>
        <v>3</v>
      </c>
      <c r="V109" s="87">
        <f>IF(Q109&gt;0,3,0)</f>
        <v>3</v>
      </c>
      <c r="W109" s="88"/>
      <c r="X109" s="88"/>
      <c r="Y109" s="127">
        <v>38</v>
      </c>
      <c r="Z109" s="79">
        <f>IF(Y109&gt;0,Y$5-Y109+1,0)</f>
        <v>14</v>
      </c>
      <c r="AA109" s="90">
        <f>Z109*AA$5</f>
        <v>7</v>
      </c>
      <c r="AB109" s="91"/>
      <c r="AC109" s="79"/>
      <c r="AD109" s="79">
        <v>33</v>
      </c>
      <c r="AE109" s="100"/>
      <c r="AF109" s="79"/>
      <c r="AG109" s="79"/>
      <c r="AH109" s="94">
        <f>MAX(AB109:AG109)</f>
        <v>33</v>
      </c>
      <c r="AI109" s="90">
        <f>AH109*AI$5</f>
        <v>16.5</v>
      </c>
      <c r="AJ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6"/>
      <c r="AV109" s="96"/>
      <c r="AW109" s="96"/>
    </row>
    <row r="110" spans="1:45" s="95" customFormat="1" ht="15.75" customHeight="1">
      <c r="A110" s="75">
        <f>A109+1</f>
        <v>104</v>
      </c>
      <c r="B110" s="97" t="s">
        <v>156</v>
      </c>
      <c r="C110" s="42" t="s">
        <v>39</v>
      </c>
      <c r="D110" s="77" t="s">
        <v>40</v>
      </c>
      <c r="E110" s="77" t="s">
        <v>41</v>
      </c>
      <c r="F110" s="78">
        <f>IF(G110&lt;1940,"L",IF(G110&lt;1945,"SM",IF(G110&lt;1955,"M",IF(G110&gt;2000,"J",""))))</f>
      </c>
      <c r="G110" s="77">
        <v>1957</v>
      </c>
      <c r="H110" s="79"/>
      <c r="I110" s="80"/>
      <c r="J110" s="80"/>
      <c r="K110" s="88"/>
      <c r="L110" s="81">
        <f>IF(X110&lt;&gt;"",(L$5-X110+1)*1.5,"")</f>
      </c>
      <c r="M110" s="82"/>
      <c r="N110" s="83"/>
      <c r="O110" s="84">
        <f>AH110</f>
        <v>47</v>
      </c>
      <c r="P110" s="84">
        <f>AI110</f>
        <v>23.5</v>
      </c>
      <c r="Q110" s="83">
        <f>SUM(H110:L110)</f>
        <v>0</v>
      </c>
      <c r="R110" s="85">
        <f>SUM(H110:L110)+MAX(M110,O110)</f>
        <v>47</v>
      </c>
      <c r="S110" s="86">
        <f>R110+MAX(U110,V110)</f>
        <v>47</v>
      </c>
      <c r="T110" s="85">
        <f>SUM($H110:$L110)+MAX(N110,P110)</f>
        <v>23.5</v>
      </c>
      <c r="U110" s="87">
        <f>IF(M110&gt;0,3,0)</f>
        <v>0</v>
      </c>
      <c r="V110" s="87">
        <f>IF(Q110&gt;0,3,0)</f>
        <v>0</v>
      </c>
      <c r="W110" s="88"/>
      <c r="X110" s="88"/>
      <c r="Y110" s="88"/>
      <c r="Z110" s="91"/>
      <c r="AA110" s="90"/>
      <c r="AB110" s="79">
        <v>11</v>
      </c>
      <c r="AC110" s="88"/>
      <c r="AD110" s="79"/>
      <c r="AE110" s="79">
        <v>47</v>
      </c>
      <c r="AF110" s="79"/>
      <c r="AG110" s="79"/>
      <c r="AH110" s="94">
        <f>MAX(AB110:AG110)</f>
        <v>47</v>
      </c>
      <c r="AI110" s="90">
        <f>AH110*AI$5</f>
        <v>23.5</v>
      </c>
      <c r="AM110" s="96"/>
      <c r="AN110" s="122"/>
      <c r="AO110" s="122"/>
      <c r="AQ110" s="96"/>
      <c r="AR110" s="96"/>
      <c r="AS110" s="96"/>
    </row>
    <row r="111" spans="1:49" ht="15.75" customHeight="1">
      <c r="A111" s="75">
        <f>A110+1</f>
        <v>105</v>
      </c>
      <c r="B111" s="97" t="s">
        <v>157</v>
      </c>
      <c r="C111" s="42" t="s">
        <v>7</v>
      </c>
      <c r="D111" s="77" t="s">
        <v>40</v>
      </c>
      <c r="E111" s="77" t="s">
        <v>41</v>
      </c>
      <c r="F111" s="78" t="str">
        <f>IF(G111&lt;1940,"L",IF(G111&lt;1945,"SM",IF(G111&lt;1955,"M",IF(G111&gt;2000,"J",""))))</f>
        <v>M</v>
      </c>
      <c r="G111" s="77">
        <v>1945</v>
      </c>
      <c r="H111" s="79"/>
      <c r="I111" s="80"/>
      <c r="J111" s="80">
        <v>11</v>
      </c>
      <c r="K111" s="88"/>
      <c r="L111" s="81">
        <f>IF(X111&lt;&gt;"",(L$5-X111+1)*1.5,"")</f>
      </c>
      <c r="M111" s="82"/>
      <c r="N111" s="82"/>
      <c r="O111" s="84">
        <f>AH111</f>
        <v>22</v>
      </c>
      <c r="P111" s="84">
        <f>AI111</f>
        <v>11</v>
      </c>
      <c r="Q111" s="83">
        <f>SUM(H111:L111)</f>
        <v>11</v>
      </c>
      <c r="R111" s="85">
        <f>SUM(H111:L111)+MAX(M111,O111)</f>
        <v>33</v>
      </c>
      <c r="S111" s="86">
        <f>R111+MAX(U111,V111)</f>
        <v>36</v>
      </c>
      <c r="T111" s="85">
        <f>SUM($H111:$L111)+MAX(N111,P111)</f>
        <v>22</v>
      </c>
      <c r="U111" s="87">
        <f>IF(M111&gt;0,3,0)</f>
        <v>0</v>
      </c>
      <c r="V111" s="87">
        <f>IF(Q111&gt;0,3,0)</f>
        <v>3</v>
      </c>
      <c r="W111" s="88"/>
      <c r="X111" s="88"/>
      <c r="Y111" s="98"/>
      <c r="Z111" s="79"/>
      <c r="AA111" s="79"/>
      <c r="AB111" s="79"/>
      <c r="AC111" s="88"/>
      <c r="AD111" s="79"/>
      <c r="AE111" s="100"/>
      <c r="AF111" s="79">
        <v>22</v>
      </c>
      <c r="AG111" s="79"/>
      <c r="AH111" s="94">
        <f>MAX(AB111:AG111)</f>
        <v>22</v>
      </c>
      <c r="AI111" s="90">
        <f>AH111*AI$5</f>
        <v>11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</row>
    <row r="112" spans="1:49" s="96" customFormat="1" ht="15.75" customHeight="1">
      <c r="A112" s="75">
        <f>A111+1</f>
        <v>106</v>
      </c>
      <c r="B112" s="97" t="s">
        <v>158</v>
      </c>
      <c r="C112" s="42" t="s">
        <v>44</v>
      </c>
      <c r="D112" s="77" t="s">
        <v>40</v>
      </c>
      <c r="E112" s="77" t="s">
        <v>41</v>
      </c>
      <c r="F112" s="78" t="str">
        <f>IF(G112&lt;1940,"L",IF(G112&lt;1945,"SM",IF(G112&lt;1955,"M",IF(G112&gt;2000,"J",""))))</f>
        <v>M</v>
      </c>
      <c r="G112" s="77">
        <v>1949</v>
      </c>
      <c r="H112" s="79">
        <v>6</v>
      </c>
      <c r="I112" s="80"/>
      <c r="J112" s="80"/>
      <c r="K112" s="88"/>
      <c r="L112" s="81">
        <f>IF(X112&lt;&gt;"",(L$5-X112+1)*1.5,"")</f>
      </c>
      <c r="M112" s="82">
        <f>Z112</f>
        <v>31</v>
      </c>
      <c r="N112" s="83">
        <f>AA112</f>
        <v>15.5</v>
      </c>
      <c r="O112" s="84">
        <f>AH112</f>
        <v>5</v>
      </c>
      <c r="P112" s="84">
        <f>AI112</f>
        <v>2.5</v>
      </c>
      <c r="Q112" s="83">
        <f>SUM(H112:L112)</f>
        <v>6</v>
      </c>
      <c r="R112" s="85">
        <f>SUM(H112:L112)+MAX(M112,O112)</f>
        <v>37</v>
      </c>
      <c r="S112" s="86">
        <f>R112+MAX(U112,V112)</f>
        <v>40</v>
      </c>
      <c r="T112" s="85">
        <f>SUM($H112:$L112)+MAX(N112,P112)</f>
        <v>21.5</v>
      </c>
      <c r="U112" s="87">
        <f>IF(M112&gt;0,3,0)</f>
        <v>3</v>
      </c>
      <c r="V112" s="87">
        <f>IF(Q112&gt;0,3,0)</f>
        <v>3</v>
      </c>
      <c r="W112" s="88"/>
      <c r="X112" s="88"/>
      <c r="Y112" s="98">
        <v>21</v>
      </c>
      <c r="Z112" s="79">
        <f>IF(Y112&gt;0,Y$5-Y112+1,0)</f>
        <v>31</v>
      </c>
      <c r="AA112" s="90">
        <f>Z112*AA$5</f>
        <v>15.5</v>
      </c>
      <c r="AB112" s="109"/>
      <c r="AC112" s="88"/>
      <c r="AD112" s="79">
        <v>5</v>
      </c>
      <c r="AE112" s="100"/>
      <c r="AF112" s="109"/>
      <c r="AG112" s="109"/>
      <c r="AH112" s="94">
        <f>MAX(AB112:AG112)</f>
        <v>5</v>
      </c>
      <c r="AI112" s="90">
        <f>AH112*AI$5</f>
        <v>2.5</v>
      </c>
      <c r="AJ112" s="95"/>
      <c r="AK112" s="95"/>
      <c r="AL112" s="95"/>
      <c r="AM112" s="2"/>
      <c r="AP112" s="95"/>
      <c r="AQ112" s="2"/>
      <c r="AR112" s="95"/>
      <c r="AS112" s="95"/>
      <c r="AT112" s="95"/>
      <c r="AU112" s="95"/>
      <c r="AV112" s="95"/>
      <c r="AW112" s="95"/>
    </row>
    <row r="113" spans="1:46" s="95" customFormat="1" ht="15.75" customHeight="1">
      <c r="A113" s="75">
        <f>A112+1</f>
        <v>107</v>
      </c>
      <c r="B113" s="111" t="s">
        <v>159</v>
      </c>
      <c r="C113" s="42" t="s">
        <v>120</v>
      </c>
      <c r="D113" s="42" t="s">
        <v>160</v>
      </c>
      <c r="E113" s="77" t="s">
        <v>41</v>
      </c>
      <c r="F113" s="78"/>
      <c r="G113" s="77"/>
      <c r="H113" s="79"/>
      <c r="I113" s="80"/>
      <c r="J113" s="80"/>
      <c r="K113" s="79"/>
      <c r="L113" s="81">
        <f>IF(X113&lt;&gt;"",(L$5-X113+1)*1.5,"")</f>
      </c>
      <c r="M113" s="82">
        <f>Z113</f>
        <v>42</v>
      </c>
      <c r="N113" s="83">
        <f>AA113</f>
        <v>21</v>
      </c>
      <c r="O113" s="84">
        <f>AH113</f>
        <v>0</v>
      </c>
      <c r="P113" s="84">
        <f>AI113</f>
        <v>0</v>
      </c>
      <c r="Q113" s="83">
        <f>SUM(H113:L113)</f>
        <v>0</v>
      </c>
      <c r="R113" s="85">
        <f>SUM(H113:L113)+MAX(M113,O113)</f>
        <v>42</v>
      </c>
      <c r="S113" s="86">
        <f>R113+MAX(U113,V113)</f>
        <v>45</v>
      </c>
      <c r="T113" s="85">
        <f>SUM($H113:$L113)+MAX(N113,P113)</f>
        <v>21</v>
      </c>
      <c r="U113" s="87">
        <f>IF(M113&gt;0,3,0)</f>
        <v>3</v>
      </c>
      <c r="V113" s="87">
        <f>IF(Q113&gt;0,3,0)</f>
        <v>0</v>
      </c>
      <c r="W113" s="88"/>
      <c r="X113" s="88"/>
      <c r="Y113" s="98">
        <v>10</v>
      </c>
      <c r="Z113" s="79">
        <f>IF(Y113&gt;0,Y$5-Y113+1,0)</f>
        <v>42</v>
      </c>
      <c r="AA113" s="90">
        <f>Z113*AA$5</f>
        <v>21</v>
      </c>
      <c r="AB113" s="79"/>
      <c r="AC113" s="88"/>
      <c r="AD113" s="79"/>
      <c r="AE113" s="100"/>
      <c r="AF113" s="79"/>
      <c r="AG113" s="79"/>
      <c r="AH113" s="94">
        <f>MAX(AB113:AG113)</f>
        <v>0</v>
      </c>
      <c r="AI113" s="90">
        <f>AH113*AI$5</f>
        <v>0</v>
      </c>
      <c r="AJ113" s="2"/>
      <c r="AT113" s="2"/>
    </row>
    <row r="114" spans="1:45" s="95" customFormat="1" ht="15.75" customHeight="1">
      <c r="A114" s="75">
        <f>A113+1</f>
        <v>108</v>
      </c>
      <c r="B114" s="97" t="s">
        <v>161</v>
      </c>
      <c r="C114" s="42" t="s">
        <v>82</v>
      </c>
      <c r="D114" s="77" t="s">
        <v>40</v>
      </c>
      <c r="E114" s="77" t="s">
        <v>41</v>
      </c>
      <c r="F114" s="78" t="str">
        <f>IF(G114&lt;1940,"L",IF(G114&lt;1945,"SM",IF(G114&lt;1955,"M",IF(G114&gt;2000,"J",""))))</f>
        <v>M</v>
      </c>
      <c r="G114" s="77">
        <v>1945</v>
      </c>
      <c r="H114" s="79"/>
      <c r="I114" s="80"/>
      <c r="J114" s="80"/>
      <c r="K114" s="88"/>
      <c r="L114" s="81">
        <f>IF(X114&lt;&gt;"",(L$5-X114+1)*1.5,"")</f>
      </c>
      <c r="M114" s="82"/>
      <c r="N114" s="82"/>
      <c r="O114" s="84">
        <f>AH114</f>
        <v>42</v>
      </c>
      <c r="P114" s="84">
        <f>AI114</f>
        <v>21</v>
      </c>
      <c r="Q114" s="83">
        <f>SUM(H114:L114)</f>
        <v>0</v>
      </c>
      <c r="R114" s="85">
        <f>SUM(H114:L114)+MAX(M114,O114)</f>
        <v>42</v>
      </c>
      <c r="S114" s="86">
        <f>R114+MAX(U114,V114)</f>
        <v>42</v>
      </c>
      <c r="T114" s="85">
        <f>SUM($H114:$L114)+MAX(N114,P114)</f>
        <v>21</v>
      </c>
      <c r="U114" s="87">
        <f>IF(M114&gt;0,3,0)</f>
        <v>0</v>
      </c>
      <c r="V114" s="87">
        <f>IF(Q114&gt;0,3,0)</f>
        <v>0</v>
      </c>
      <c r="W114" s="88"/>
      <c r="X114" s="88"/>
      <c r="Y114" s="88"/>
      <c r="Z114" s="79"/>
      <c r="AA114" s="79"/>
      <c r="AB114" s="79"/>
      <c r="AC114" s="88"/>
      <c r="AD114" s="79"/>
      <c r="AE114" s="79">
        <v>42</v>
      </c>
      <c r="AF114" s="79"/>
      <c r="AG114" s="79"/>
      <c r="AH114" s="94">
        <f>MAX(AB114:AG114)</f>
        <v>42</v>
      </c>
      <c r="AI114" s="90">
        <f>AH114*AI$5</f>
        <v>21</v>
      </c>
      <c r="AR114" s="96"/>
      <c r="AS114" s="96"/>
    </row>
    <row r="115" spans="1:49" s="96" customFormat="1" ht="15.75" customHeight="1">
      <c r="A115" s="75">
        <f>A114+1</f>
        <v>109</v>
      </c>
      <c r="B115" s="97" t="s">
        <v>162</v>
      </c>
      <c r="C115" s="42" t="s">
        <v>62</v>
      </c>
      <c r="D115" s="77" t="s">
        <v>40</v>
      </c>
      <c r="E115" s="77" t="s">
        <v>41</v>
      </c>
      <c r="F115" s="78" t="str">
        <f>IF(G115&lt;1940,"L",IF(G115&lt;1945,"SM",IF(G115&lt;1955,"M",IF(G115&gt;2000,"J",""))))</f>
        <v>M</v>
      </c>
      <c r="G115" s="77">
        <v>1950</v>
      </c>
      <c r="H115" s="79">
        <v>12</v>
      </c>
      <c r="I115" s="80"/>
      <c r="J115" s="80"/>
      <c r="K115" s="88"/>
      <c r="L115" s="81">
        <f>IF(X116&lt;&gt;"",(L$5-X116+1)*1.5,"")</f>
      </c>
      <c r="M115" s="82">
        <f>Z115</f>
        <v>0</v>
      </c>
      <c r="N115" s="83">
        <f>AA115</f>
        <v>0</v>
      </c>
      <c r="O115" s="102"/>
      <c r="P115" s="84">
        <f>AI115</f>
        <v>8</v>
      </c>
      <c r="Q115" s="83">
        <f>SUM(H115:L115)</f>
        <v>12</v>
      </c>
      <c r="R115" s="85">
        <f>SUM(H115:L115)+MAX(M115,O115)</f>
        <v>12</v>
      </c>
      <c r="S115" s="86">
        <f>R115+MAX(U115,V115)</f>
        <v>15</v>
      </c>
      <c r="T115" s="85">
        <f>SUM($H115:$L115)+MAX(N115,P115)</f>
        <v>20</v>
      </c>
      <c r="U115" s="87">
        <f>IF(M115&gt;0,3,0)</f>
        <v>0</v>
      </c>
      <c r="V115" s="87">
        <f>IF(Q115&gt;0,3,0)</f>
        <v>3</v>
      </c>
      <c r="W115" s="88">
        <v>37</v>
      </c>
      <c r="X115" s="88"/>
      <c r="Y115" s="98"/>
      <c r="Z115" s="79"/>
      <c r="AA115" s="79"/>
      <c r="AB115" s="79"/>
      <c r="AC115" s="88"/>
      <c r="AD115" s="79"/>
      <c r="AE115" s="93">
        <v>16</v>
      </c>
      <c r="AF115" s="79"/>
      <c r="AG115" s="79"/>
      <c r="AH115" s="94">
        <f>MAX(AB115:AG115)</f>
        <v>16</v>
      </c>
      <c r="AI115" s="90">
        <f>AH115*AI$5</f>
        <v>8</v>
      </c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</row>
    <row r="116" spans="1:49" s="96" customFormat="1" ht="15.75" customHeight="1">
      <c r="A116" s="75">
        <f>A115+1</f>
        <v>110</v>
      </c>
      <c r="B116" s="97" t="s">
        <v>163</v>
      </c>
      <c r="C116" s="42" t="s">
        <v>44</v>
      </c>
      <c r="D116" s="77" t="s">
        <v>40</v>
      </c>
      <c r="E116" s="77" t="s">
        <v>41</v>
      </c>
      <c r="F116" s="78">
        <f>IF(G116&lt;1940,"L",IF(G116&lt;1945,"SM",IF(G116&lt;1955,"M",IF(G116&gt;2000,"J",""))))</f>
      </c>
      <c r="G116" s="104">
        <v>1961</v>
      </c>
      <c r="H116" s="105">
        <v>9</v>
      </c>
      <c r="I116" s="80"/>
      <c r="J116" s="80"/>
      <c r="K116" s="106"/>
      <c r="L116" s="81">
        <f>IF(X116&lt;&gt;"",(L$5-X116+1)*1.5,"")</f>
      </c>
      <c r="M116" s="82"/>
      <c r="N116" s="83"/>
      <c r="O116" s="84">
        <f>AH116</f>
        <v>22</v>
      </c>
      <c r="P116" s="84">
        <f>AI116</f>
        <v>11</v>
      </c>
      <c r="Q116" s="83">
        <f>SUM(H116:L116)</f>
        <v>9</v>
      </c>
      <c r="R116" s="85">
        <f>SUM(H116:L116)+MAX(M116,O116)</f>
        <v>31</v>
      </c>
      <c r="S116" s="86">
        <f>R116+MAX(U116,V116)</f>
        <v>34</v>
      </c>
      <c r="T116" s="85">
        <f>SUM($H116:$L116)+MAX(N116,P116)</f>
        <v>20</v>
      </c>
      <c r="U116" s="87">
        <f>IF(M116&gt;0,3,0)</f>
        <v>0</v>
      </c>
      <c r="V116" s="87">
        <f>IF(Q116&gt;0,3,0)</f>
        <v>3</v>
      </c>
      <c r="W116" s="88"/>
      <c r="X116" s="88"/>
      <c r="Y116" s="98"/>
      <c r="Z116" s="79"/>
      <c r="AA116" s="90"/>
      <c r="AB116" s="79"/>
      <c r="AC116" s="88"/>
      <c r="AD116" s="79">
        <v>22</v>
      </c>
      <c r="AE116" s="100"/>
      <c r="AF116" s="79"/>
      <c r="AG116" s="79"/>
      <c r="AH116" s="94">
        <f>MAX(AB116:AG116)</f>
        <v>22</v>
      </c>
      <c r="AI116" s="90">
        <f>AH116*AI$5</f>
        <v>11</v>
      </c>
      <c r="AJ116" s="95"/>
      <c r="AK116" s="95"/>
      <c r="AL116" s="95"/>
      <c r="AM116" s="95"/>
      <c r="AN116" s="95"/>
      <c r="AO116" s="95"/>
      <c r="AQ116" s="95"/>
      <c r="AT116" s="95"/>
      <c r="AU116" s="95"/>
      <c r="AV116" s="95"/>
      <c r="AW116" s="95"/>
    </row>
    <row r="117" spans="1:49" s="96" customFormat="1" ht="15.75" customHeight="1">
      <c r="A117" s="75">
        <f>A116+1</f>
        <v>111</v>
      </c>
      <c r="B117" s="97" t="s">
        <v>164</v>
      </c>
      <c r="C117" s="42" t="s">
        <v>7</v>
      </c>
      <c r="D117" s="77" t="s">
        <v>40</v>
      </c>
      <c r="E117" s="77" t="s">
        <v>41</v>
      </c>
      <c r="F117" s="78">
        <f>IF(G117&lt;1940,"L",IF(G117&lt;1945,"SM",IF(G117&lt;1955,"M",IF(G117&gt;2000,"J",""))))</f>
      </c>
      <c r="G117" s="104">
        <v>1960</v>
      </c>
      <c r="H117" s="105"/>
      <c r="I117" s="80"/>
      <c r="J117" s="80">
        <v>9</v>
      </c>
      <c r="K117" s="106"/>
      <c r="L117" s="81">
        <f>IF(X117&lt;&gt;"",(L$5-X117+1)*1.5,"")</f>
      </c>
      <c r="M117" s="82"/>
      <c r="N117" s="83"/>
      <c r="O117" s="84">
        <f>AH117</f>
        <v>22</v>
      </c>
      <c r="P117" s="84">
        <f>AI117</f>
        <v>11</v>
      </c>
      <c r="Q117" s="83">
        <f>SUM(H117:L117)</f>
        <v>9</v>
      </c>
      <c r="R117" s="85">
        <f>SUM(H117:L117)+MAX(M117,O117)</f>
        <v>31</v>
      </c>
      <c r="S117" s="86">
        <f>R117+MAX(U117,V117)</f>
        <v>34</v>
      </c>
      <c r="T117" s="85">
        <f>SUM($H117:$L117)+MAX(N117,P117)</f>
        <v>20</v>
      </c>
      <c r="U117" s="87">
        <f>IF(M117&gt;0,3,0)</f>
        <v>0</v>
      </c>
      <c r="V117" s="87">
        <f>IF(Q117&gt;0,3,0)</f>
        <v>3</v>
      </c>
      <c r="W117" s="88"/>
      <c r="X117" s="88"/>
      <c r="Y117" s="98"/>
      <c r="Z117" s="79"/>
      <c r="AA117" s="90"/>
      <c r="AB117" s="79"/>
      <c r="AC117" s="88"/>
      <c r="AD117" s="79"/>
      <c r="AE117" s="79">
        <v>22</v>
      </c>
      <c r="AF117" s="79">
        <v>15</v>
      </c>
      <c r="AG117" s="79"/>
      <c r="AH117" s="94">
        <f>MAX(AB117:AG117)</f>
        <v>22</v>
      </c>
      <c r="AI117" s="90">
        <f>AH117*AI$5</f>
        <v>11</v>
      </c>
      <c r="AJ117" s="95"/>
      <c r="AK117" s="95"/>
      <c r="AL117" s="95"/>
      <c r="AM117" s="2"/>
      <c r="AN117" s="95"/>
      <c r="AO117" s="95"/>
      <c r="AP117" s="95"/>
      <c r="AQ117" s="95"/>
      <c r="AR117" s="2"/>
      <c r="AS117" s="2"/>
      <c r="AT117" s="95"/>
      <c r="AU117" s="95"/>
      <c r="AV117" s="95"/>
      <c r="AW117" s="95"/>
    </row>
    <row r="118" spans="1:35" s="95" customFormat="1" ht="15.75" customHeight="1">
      <c r="A118" s="75">
        <f>A117+1</f>
        <v>112</v>
      </c>
      <c r="B118" s="97" t="s">
        <v>165</v>
      </c>
      <c r="C118" s="42" t="s">
        <v>39</v>
      </c>
      <c r="D118" s="77" t="s">
        <v>40</v>
      </c>
      <c r="E118" s="77" t="s">
        <v>41</v>
      </c>
      <c r="F118" s="78" t="str">
        <f>IF(G118&lt;1940,"L",IF(G118&lt;1945,"SM",IF(G118&lt;1955,"M",IF(G118&gt;2000,"J",""))))</f>
        <v>M</v>
      </c>
      <c r="G118" s="77">
        <v>1954</v>
      </c>
      <c r="H118" s="79"/>
      <c r="I118" s="80"/>
      <c r="J118" s="80"/>
      <c r="K118" s="88"/>
      <c r="L118" s="81">
        <f>IF(X118&lt;&gt;"",(L$5-X118+1)*1.5,"")</f>
      </c>
      <c r="M118" s="102">
        <f>Z118</f>
        <v>0</v>
      </c>
      <c r="N118" s="83">
        <f>AA118</f>
        <v>0</v>
      </c>
      <c r="O118" s="84">
        <f>AH118</f>
        <v>40</v>
      </c>
      <c r="P118" s="84">
        <f>AI118</f>
        <v>20</v>
      </c>
      <c r="Q118" s="83">
        <f>SUM(H118:L118)</f>
        <v>0</v>
      </c>
      <c r="R118" s="85">
        <f>SUM(H118:L118)+MAX(M118,O118)</f>
        <v>40</v>
      </c>
      <c r="S118" s="86">
        <f>R118+MAX(U118,V118)</f>
        <v>40</v>
      </c>
      <c r="T118" s="85">
        <f>SUM($H118:$L118)+MAX(N118,P118)</f>
        <v>20</v>
      </c>
      <c r="U118" s="87">
        <f>IF(M118&gt;0,3,0)</f>
        <v>0</v>
      </c>
      <c r="V118" s="87">
        <f>IF(Q118&gt;0,3,0)</f>
        <v>0</v>
      </c>
      <c r="W118" s="88"/>
      <c r="X118" s="88"/>
      <c r="Y118" s="88"/>
      <c r="Z118" s="79">
        <f>IF(Y118&gt;0,Y$5-Y118+1,0)</f>
        <v>0</v>
      </c>
      <c r="AA118" s="90">
        <f>Z118*AA$5</f>
        <v>0</v>
      </c>
      <c r="AB118" s="79"/>
      <c r="AC118" s="88"/>
      <c r="AD118" s="79"/>
      <c r="AE118" s="79">
        <v>40</v>
      </c>
      <c r="AF118" s="79"/>
      <c r="AG118" s="79"/>
      <c r="AH118" s="94">
        <f>MAX(AB118:AG118)</f>
        <v>40</v>
      </c>
      <c r="AI118" s="90">
        <f>AH118*AI$5</f>
        <v>20</v>
      </c>
    </row>
    <row r="119" spans="1:35" s="95" customFormat="1" ht="15.75" customHeight="1">
      <c r="A119" s="75">
        <f>A118+1</f>
        <v>113</v>
      </c>
      <c r="B119" s="76" t="s">
        <v>166</v>
      </c>
      <c r="C119" s="42" t="s">
        <v>44</v>
      </c>
      <c r="D119" s="77" t="s">
        <v>40</v>
      </c>
      <c r="E119" s="104" t="s">
        <v>41</v>
      </c>
      <c r="F119" s="78" t="str">
        <f>IF(G119&lt;1940,"L",IF(G119&lt;1945,"SM",IF(G119&lt;1955,"M",IF(G119&gt;2000,"J",""))))</f>
        <v>M</v>
      </c>
      <c r="G119" s="104">
        <v>1945</v>
      </c>
      <c r="H119" s="105"/>
      <c r="I119" s="80"/>
      <c r="J119" s="80"/>
      <c r="K119" s="106"/>
      <c r="L119" s="81">
        <f>IF(X119&lt;&gt;"",(L$5-X119+1)*1.5,"")</f>
      </c>
      <c r="M119" s="82">
        <f>Z119</f>
        <v>39</v>
      </c>
      <c r="N119" s="83">
        <f>AA119</f>
        <v>19.5</v>
      </c>
      <c r="O119" s="84">
        <f>AH119</f>
        <v>10</v>
      </c>
      <c r="P119" s="84">
        <f>AI119</f>
        <v>5</v>
      </c>
      <c r="Q119" s="83">
        <f>SUM(H119:L119)</f>
        <v>0</v>
      </c>
      <c r="R119" s="85">
        <f>SUM(H119:L119)+MAX(M119,O119)</f>
        <v>39</v>
      </c>
      <c r="S119" s="86">
        <f>R119+MAX(U119,V119)</f>
        <v>42</v>
      </c>
      <c r="T119" s="85">
        <f>SUM($H119:$L119)+MAX(N119,P119)</f>
        <v>19.5</v>
      </c>
      <c r="U119" s="87">
        <f>IF(M119&gt;0,3,0)</f>
        <v>3</v>
      </c>
      <c r="V119" s="87">
        <f>IF(Q119&gt;0,3,0)</f>
        <v>0</v>
      </c>
      <c r="W119" s="88"/>
      <c r="X119" s="106"/>
      <c r="Y119" s="118">
        <v>13</v>
      </c>
      <c r="Z119" s="79">
        <f>IF(Y119&gt;0,Y$5-Y119+1,0)</f>
        <v>39</v>
      </c>
      <c r="AA119" s="90">
        <f>Z119*AA$5</f>
        <v>19.5</v>
      </c>
      <c r="AB119" s="105"/>
      <c r="AC119" s="106"/>
      <c r="AD119" s="79">
        <v>10</v>
      </c>
      <c r="AE119" s="100"/>
      <c r="AF119" s="105"/>
      <c r="AG119" s="105"/>
      <c r="AH119" s="94">
        <f>MAX(AB119:AG119)</f>
        <v>10</v>
      </c>
      <c r="AI119" s="90">
        <f>AH119*AI$5</f>
        <v>5</v>
      </c>
    </row>
    <row r="120" spans="1:52" ht="15.75" customHeight="1">
      <c r="A120" s="75">
        <f>A119+1</f>
        <v>114</v>
      </c>
      <c r="B120" s="97" t="s">
        <v>167</v>
      </c>
      <c r="C120" s="42" t="s">
        <v>39</v>
      </c>
      <c r="D120" s="77" t="s">
        <v>40</v>
      </c>
      <c r="E120" s="77" t="s">
        <v>41</v>
      </c>
      <c r="F120" s="78">
        <f>IF(G120&lt;1940,"L",IF(G120&lt;1945,"SM",IF(G120&lt;1955,"M",IF(G120&gt;2000,"J",""))))</f>
      </c>
      <c r="G120" s="77">
        <v>1971</v>
      </c>
      <c r="H120" s="79"/>
      <c r="I120" s="80"/>
      <c r="J120" s="80"/>
      <c r="K120" s="88"/>
      <c r="L120" s="81">
        <f>IF(X120&lt;&gt;"",(L$5-X120+1)*1.5,"")</f>
      </c>
      <c r="M120" s="82"/>
      <c r="N120" s="83"/>
      <c r="O120" s="84">
        <f>AH120</f>
        <v>39</v>
      </c>
      <c r="P120" s="84">
        <f>AI120</f>
        <v>19.5</v>
      </c>
      <c r="Q120" s="83">
        <f>SUM(H120:L120)</f>
        <v>0</v>
      </c>
      <c r="R120" s="85">
        <f>SUM(H120:L120)+MAX(M120,O120)</f>
        <v>39</v>
      </c>
      <c r="S120" s="86">
        <f>R120+MAX(U120,V120)</f>
        <v>39</v>
      </c>
      <c r="T120" s="85">
        <f>SUM($H120:$L120)+MAX(N120,P120)</f>
        <v>19.5</v>
      </c>
      <c r="U120" s="87">
        <f>IF(M120&gt;0,3,0)</f>
        <v>0</v>
      </c>
      <c r="V120" s="87">
        <f>IF(Q120&gt;0,3,0)</f>
        <v>0</v>
      </c>
      <c r="W120" s="88"/>
      <c r="X120" s="88"/>
      <c r="Y120" s="88"/>
      <c r="Z120" s="79"/>
      <c r="AA120" s="90"/>
      <c r="AB120" s="79">
        <v>39</v>
      </c>
      <c r="AC120" s="88"/>
      <c r="AD120" s="79"/>
      <c r="AE120" s="79">
        <v>25</v>
      </c>
      <c r="AF120" s="79"/>
      <c r="AG120" s="79"/>
      <c r="AH120" s="94">
        <f>MAX(AB120:AG120)</f>
        <v>39</v>
      </c>
      <c r="AI120" s="90">
        <f>AH120*AI$5</f>
        <v>19.5</v>
      </c>
      <c r="AJ120" s="95"/>
      <c r="AK120" s="96"/>
      <c r="AL120" s="95"/>
      <c r="AM120" s="95"/>
      <c r="AQ120" s="95"/>
      <c r="AT120" s="95"/>
      <c r="AX120" s="95"/>
      <c r="AY120" s="95"/>
      <c r="AZ120" s="95"/>
    </row>
    <row r="121" spans="1:52" s="95" customFormat="1" ht="15" customHeight="1">
      <c r="A121" s="75">
        <f>A120+1</f>
        <v>115</v>
      </c>
      <c r="B121" s="97" t="s">
        <v>168</v>
      </c>
      <c r="C121" s="42" t="s">
        <v>82</v>
      </c>
      <c r="D121" s="77" t="s">
        <v>40</v>
      </c>
      <c r="E121" s="77" t="s">
        <v>41</v>
      </c>
      <c r="F121" s="78" t="str">
        <f>IF(G121&lt;1940,"L",IF(G121&lt;1945,"SM",IF(G121&lt;1955,"M",IF(G121&gt;2000,"J",""))))</f>
        <v>L</v>
      </c>
      <c r="G121" s="104">
        <v>1936</v>
      </c>
      <c r="H121" s="105"/>
      <c r="I121" s="80"/>
      <c r="J121" s="80"/>
      <c r="K121" s="106"/>
      <c r="L121" s="81">
        <f>IF(X121&lt;&gt;"",(L$5-X121+1)*1.5,"")</f>
      </c>
      <c r="M121" s="82"/>
      <c r="N121" s="83"/>
      <c r="O121" s="84">
        <f>AH121</f>
        <v>39</v>
      </c>
      <c r="P121" s="84">
        <f>AI121</f>
        <v>19.5</v>
      </c>
      <c r="Q121" s="83">
        <f>SUM(H121:L121)</f>
        <v>0</v>
      </c>
      <c r="R121" s="85">
        <f>SUM(H121:L121)+MAX(M121,O121)</f>
        <v>39</v>
      </c>
      <c r="S121" s="86">
        <f>R121+MAX(U121,V121)</f>
        <v>39</v>
      </c>
      <c r="T121" s="85">
        <f>SUM($H121:$L121)+MAX(N121,P121)</f>
        <v>19.5</v>
      </c>
      <c r="U121" s="87">
        <f>IF(M121&gt;0,3,0)</f>
        <v>0</v>
      </c>
      <c r="V121" s="87">
        <f>IF(Q121&gt;0,3,0)</f>
        <v>0</v>
      </c>
      <c r="W121" s="88"/>
      <c r="X121" s="88"/>
      <c r="Y121" s="98"/>
      <c r="Z121" s="79"/>
      <c r="AA121" s="90"/>
      <c r="AB121" s="79"/>
      <c r="AC121" s="88"/>
      <c r="AD121" s="79"/>
      <c r="AE121" s="79">
        <v>39</v>
      </c>
      <c r="AF121" s="79"/>
      <c r="AG121" s="79"/>
      <c r="AH121" s="94">
        <f>MAX(AB121:AG121)</f>
        <v>39</v>
      </c>
      <c r="AI121" s="90">
        <f>AH121*AI$5</f>
        <v>19.5</v>
      </c>
      <c r="AX121" s="2"/>
      <c r="AY121" s="2"/>
      <c r="AZ121" s="2"/>
    </row>
    <row r="122" spans="1:43" s="95" customFormat="1" ht="15.75" customHeight="1">
      <c r="A122" s="75">
        <f>A121+1</f>
        <v>116</v>
      </c>
      <c r="B122" s="97" t="s">
        <v>169</v>
      </c>
      <c r="C122" s="42" t="s">
        <v>44</v>
      </c>
      <c r="D122" s="77" t="s">
        <v>40</v>
      </c>
      <c r="E122" s="77" t="s">
        <v>41</v>
      </c>
      <c r="F122" s="78">
        <f>IF(G122&lt;1940,"L",IF(G122&lt;1945,"SM",IF(G122&lt;1955,"M",IF(G122&gt;2000,"J",""))))</f>
      </c>
      <c r="G122" s="77">
        <v>1961</v>
      </c>
      <c r="H122" s="79">
        <v>19</v>
      </c>
      <c r="I122" s="80"/>
      <c r="J122" s="80"/>
      <c r="K122" s="88"/>
      <c r="L122" s="81"/>
      <c r="M122" s="82">
        <f>Z122</f>
        <v>0</v>
      </c>
      <c r="N122" s="83">
        <f>AA122</f>
        <v>0</v>
      </c>
      <c r="O122" s="84">
        <f>AH122</f>
        <v>0</v>
      </c>
      <c r="P122" s="84">
        <f>AI122</f>
        <v>0</v>
      </c>
      <c r="Q122" s="83">
        <f>SUM(H122:L122)</f>
        <v>19</v>
      </c>
      <c r="R122" s="85">
        <f>SUM(H122:L122)+MAX(M122,O122)</f>
        <v>19</v>
      </c>
      <c r="S122" s="86">
        <f>R122+MAX(U122,V122)</f>
        <v>22</v>
      </c>
      <c r="T122" s="85">
        <f>SUM($H122:$L122)+MAX(N122,P122)</f>
        <v>19</v>
      </c>
      <c r="U122" s="87">
        <f>IF(M122&gt;0,3,0)</f>
        <v>0</v>
      </c>
      <c r="V122" s="87">
        <f>IF(Q122&gt;0,3,0)</f>
        <v>3</v>
      </c>
      <c r="W122" s="88"/>
      <c r="X122" s="88"/>
      <c r="Y122" s="88"/>
      <c r="Z122" s="79"/>
      <c r="AA122" s="90"/>
      <c r="AB122" s="79"/>
      <c r="AC122" s="88"/>
      <c r="AD122" s="79"/>
      <c r="AE122" s="100"/>
      <c r="AF122" s="79"/>
      <c r="AG122" s="79"/>
      <c r="AH122" s="94">
        <f>MAX(AB122:AG122)</f>
        <v>0</v>
      </c>
      <c r="AI122" s="90">
        <f>AH122*AI$5</f>
        <v>0</v>
      </c>
      <c r="AK122" s="96"/>
      <c r="AL122" s="2"/>
      <c r="AP122" s="2"/>
      <c r="AQ122" s="96"/>
    </row>
    <row r="123" spans="1:38" s="95" customFormat="1" ht="15.75" customHeight="1">
      <c r="A123" s="75">
        <f>A122+1</f>
        <v>117</v>
      </c>
      <c r="B123" s="97" t="s">
        <v>170</v>
      </c>
      <c r="C123" s="42" t="s">
        <v>82</v>
      </c>
      <c r="D123" s="77" t="s">
        <v>40</v>
      </c>
      <c r="E123" s="77" t="s">
        <v>41</v>
      </c>
      <c r="F123" s="78" t="str">
        <f>IF(G123&lt;1940,"L",IF(G123&lt;1945,"SM",IF(G123&lt;1955,"M",IF(G123&gt;2000,"J",""))))</f>
        <v>M</v>
      </c>
      <c r="G123" s="77">
        <v>1951</v>
      </c>
      <c r="H123" s="79"/>
      <c r="I123" s="80"/>
      <c r="J123" s="80"/>
      <c r="K123" s="88"/>
      <c r="L123" s="81">
        <f>IF(X123&lt;&gt;"",(L$5-X123+1)*1.5,"")</f>
      </c>
      <c r="M123" s="82">
        <f>Z123</f>
        <v>20</v>
      </c>
      <c r="N123" s="83">
        <f>AA123</f>
        <v>10</v>
      </c>
      <c r="O123" s="84">
        <f>AH123</f>
        <v>38</v>
      </c>
      <c r="P123" s="84">
        <f>AI123</f>
        <v>19</v>
      </c>
      <c r="Q123" s="83">
        <f>SUM(H123:L123)</f>
        <v>0</v>
      </c>
      <c r="R123" s="85">
        <f>SUM(H123:L123)+MAX(M123,O123)</f>
        <v>38</v>
      </c>
      <c r="S123" s="86">
        <f>R123+MAX(U123,V123)</f>
        <v>41</v>
      </c>
      <c r="T123" s="85">
        <f>SUM($H123:$L123)+MAX(N123,P123)</f>
        <v>19</v>
      </c>
      <c r="U123" s="87">
        <f>IF(M123&gt;0,3,0)</f>
        <v>3</v>
      </c>
      <c r="V123" s="87">
        <f>IF(Q123&gt;0,3,0)</f>
        <v>0</v>
      </c>
      <c r="W123" s="88"/>
      <c r="X123" s="88"/>
      <c r="Y123" s="98">
        <v>32</v>
      </c>
      <c r="Z123" s="79">
        <f>IF(Y123&gt;0,Y$5-Y123+1,0)</f>
        <v>20</v>
      </c>
      <c r="AA123" s="90">
        <f>Z123*AA$5</f>
        <v>10</v>
      </c>
      <c r="AB123" s="91"/>
      <c r="AC123" s="88"/>
      <c r="AD123" s="79"/>
      <c r="AE123" s="79">
        <v>38</v>
      </c>
      <c r="AF123" s="79"/>
      <c r="AG123" s="79"/>
      <c r="AH123" s="94">
        <f>MAX(AB123:AG123)</f>
        <v>38</v>
      </c>
      <c r="AI123" s="90">
        <f>AH123*AI$5</f>
        <v>19</v>
      </c>
      <c r="AJ123" s="2"/>
      <c r="AL123" s="2"/>
    </row>
    <row r="124" spans="1:39" s="95" customFormat="1" ht="15.75" customHeight="1">
      <c r="A124" s="75">
        <f>A123+1</f>
        <v>118</v>
      </c>
      <c r="B124" s="97" t="s">
        <v>171</v>
      </c>
      <c r="C124" s="42" t="s">
        <v>62</v>
      </c>
      <c r="D124" s="77" t="s">
        <v>40</v>
      </c>
      <c r="E124" s="77" t="s">
        <v>41</v>
      </c>
      <c r="F124" s="78" t="str">
        <f>IF(G124&lt;1940,"L",IF(G124&lt;1945,"SM",IF(G124&lt;1955,"M",IF(G124&gt;2000,"J",""))))</f>
        <v>SM</v>
      </c>
      <c r="G124" s="77">
        <v>1941</v>
      </c>
      <c r="H124" s="79"/>
      <c r="I124" s="80"/>
      <c r="J124" s="80"/>
      <c r="K124" s="88"/>
      <c r="L124" s="81">
        <f>IF(X124&lt;&gt;"",(L$5-X124+1)*1.5,"")</f>
      </c>
      <c r="M124" s="82">
        <f>Z124</f>
        <v>37</v>
      </c>
      <c r="N124" s="83">
        <f>AA124</f>
        <v>18.5</v>
      </c>
      <c r="O124" s="84">
        <f>AH124</f>
        <v>5</v>
      </c>
      <c r="P124" s="84">
        <f>AI124</f>
        <v>2.5</v>
      </c>
      <c r="Q124" s="83">
        <f>SUM(H124:L124)</f>
        <v>0</v>
      </c>
      <c r="R124" s="85">
        <f>SUM(H124:L124)+MAX(M124,O124)</f>
        <v>37</v>
      </c>
      <c r="S124" s="86">
        <f>R124+MAX(U124,V124)</f>
        <v>40</v>
      </c>
      <c r="T124" s="85">
        <f>SUM($H124:$L124)+MAX(N124,P124)</f>
        <v>18.5</v>
      </c>
      <c r="U124" s="87">
        <f>IF(M124&gt;0,3,0)</f>
        <v>3</v>
      </c>
      <c r="V124" s="87">
        <f>IF(Q124&gt;0,3,0)</f>
        <v>0</v>
      </c>
      <c r="W124" s="88"/>
      <c r="X124" s="88"/>
      <c r="Y124" s="98">
        <v>15</v>
      </c>
      <c r="Z124" s="79">
        <f>IF(Y124&gt;0,Y$5-Y124+1,0)</f>
        <v>37</v>
      </c>
      <c r="AA124" s="90">
        <f>Z124*AA$5</f>
        <v>18.5</v>
      </c>
      <c r="AB124" s="79"/>
      <c r="AC124" s="88">
        <v>5</v>
      </c>
      <c r="AD124" s="79"/>
      <c r="AE124" s="100"/>
      <c r="AF124" s="79"/>
      <c r="AG124" s="79"/>
      <c r="AH124" s="94">
        <f>MAX(AB124:AG124)</f>
        <v>5</v>
      </c>
      <c r="AI124" s="90">
        <f>AH124*AI$5</f>
        <v>2.5</v>
      </c>
      <c r="AM124" s="2"/>
    </row>
    <row r="125" spans="1:49" s="95" customFormat="1" ht="15.75" customHeight="1">
      <c r="A125" s="75">
        <f>A124+1</f>
        <v>119</v>
      </c>
      <c r="B125" s="76" t="s">
        <v>172</v>
      </c>
      <c r="C125" s="42" t="s">
        <v>39</v>
      </c>
      <c r="D125" s="77" t="s">
        <v>40</v>
      </c>
      <c r="E125" s="77" t="s">
        <v>41</v>
      </c>
      <c r="F125" s="78">
        <f>IF(G125&lt;1940,"L",IF(G125&lt;1945,"SM",IF(G125&lt;1955,"M",IF(G125&gt;2000,"J",""))))</f>
      </c>
      <c r="G125" s="77">
        <v>1959</v>
      </c>
      <c r="H125" s="79"/>
      <c r="I125" s="80"/>
      <c r="J125" s="80"/>
      <c r="K125" s="79"/>
      <c r="L125" s="81">
        <f>IF(X125&lt;&gt;"",(L$5-X125+1)*1.5,"")</f>
      </c>
      <c r="M125" s="102"/>
      <c r="N125" s="107"/>
      <c r="O125" s="84">
        <f>AH125</f>
        <v>37</v>
      </c>
      <c r="P125" s="84">
        <f>AI125</f>
        <v>18.5</v>
      </c>
      <c r="Q125" s="83">
        <f>SUM(H125:L125)</f>
        <v>0</v>
      </c>
      <c r="R125" s="85">
        <f>SUM(H125:L125)+MAX(M125,O125)</f>
        <v>37</v>
      </c>
      <c r="S125" s="86">
        <f>R125+MAX(U125,V125)</f>
        <v>37</v>
      </c>
      <c r="T125" s="85">
        <f>SUM($H125:$L125)+MAX(N125,P125)</f>
        <v>18.5</v>
      </c>
      <c r="U125" s="87">
        <f>IF(M125&gt;0,3,0)</f>
        <v>0</v>
      </c>
      <c r="V125" s="87">
        <f>IF(Q125&gt;0,3,0)</f>
        <v>0</v>
      </c>
      <c r="W125" s="88"/>
      <c r="X125" s="88"/>
      <c r="Y125" s="98"/>
      <c r="Z125" s="79"/>
      <c r="AA125" s="90"/>
      <c r="AB125" s="91">
        <v>37</v>
      </c>
      <c r="AC125" s="88"/>
      <c r="AD125" s="79"/>
      <c r="AE125" s="100"/>
      <c r="AF125" s="79"/>
      <c r="AG125" s="79"/>
      <c r="AH125" s="94">
        <f>MAX(AB125:AG125)</f>
        <v>37</v>
      </c>
      <c r="AI125" s="90">
        <f>AH125*AI$5</f>
        <v>18.5</v>
      </c>
      <c r="AK125" s="96"/>
      <c r="AQ125" s="96"/>
      <c r="AU125" s="2"/>
      <c r="AV125" s="2"/>
      <c r="AW125" s="2"/>
    </row>
    <row r="126" spans="1:42" s="95" customFormat="1" ht="15.75" customHeight="1">
      <c r="A126" s="75">
        <f>A125+1</f>
        <v>120</v>
      </c>
      <c r="B126" s="97" t="s">
        <v>173</v>
      </c>
      <c r="C126" s="42" t="s">
        <v>39</v>
      </c>
      <c r="D126" s="77" t="s">
        <v>40</v>
      </c>
      <c r="E126" s="77" t="s">
        <v>41</v>
      </c>
      <c r="F126" s="78" t="str">
        <f>IF(G126&lt;1940,"L",IF(G126&lt;1945,"SM",IF(G126&lt;1955,"M",IF(G126&gt;2000,"J",""))))</f>
        <v>M</v>
      </c>
      <c r="G126" s="77">
        <v>1949</v>
      </c>
      <c r="H126" s="79"/>
      <c r="I126" s="80"/>
      <c r="J126" s="80"/>
      <c r="K126" s="88"/>
      <c r="L126" s="81">
        <f>IF(X126&lt;&gt;"",(L$5-X126+1)*1.5,"")</f>
        <v>18</v>
      </c>
      <c r="M126" s="82">
        <f>Z126</f>
        <v>0</v>
      </c>
      <c r="N126" s="83">
        <f>AA126</f>
        <v>0</v>
      </c>
      <c r="O126" s="84">
        <f>AH126</f>
        <v>0</v>
      </c>
      <c r="P126" s="84">
        <f>AI126</f>
        <v>0</v>
      </c>
      <c r="Q126" s="83">
        <f>SUM(H126:L126)</f>
        <v>18</v>
      </c>
      <c r="R126" s="85">
        <f>SUM(H126:L126)+MAX(M126,O126)</f>
        <v>18</v>
      </c>
      <c r="S126" s="86">
        <f>R126+MAX(U126,V126)</f>
        <v>21</v>
      </c>
      <c r="T126" s="85">
        <f>SUM($H126:$L126)+MAX(N126,P126)</f>
        <v>18</v>
      </c>
      <c r="U126" s="87">
        <f>IF(M126&gt;0,3,0)</f>
        <v>0</v>
      </c>
      <c r="V126" s="87">
        <f>IF(Q126&gt;0,3,0)</f>
        <v>3</v>
      </c>
      <c r="W126" s="88"/>
      <c r="X126" s="88">
        <v>65</v>
      </c>
      <c r="Y126" s="98"/>
      <c r="Z126" s="79">
        <f>IF(Y126&gt;0,Y$5-Y126+1,0)</f>
        <v>0</v>
      </c>
      <c r="AA126" s="90">
        <f>Z126*AA$5</f>
        <v>0</v>
      </c>
      <c r="AB126" s="79"/>
      <c r="AC126" s="88"/>
      <c r="AD126" s="79"/>
      <c r="AE126" s="93"/>
      <c r="AF126" s="79"/>
      <c r="AG126" s="79"/>
      <c r="AH126" s="94">
        <f>MAX(AB126:AG126)</f>
        <v>0</v>
      </c>
      <c r="AI126" s="90">
        <f>AH126*AI$5</f>
        <v>0</v>
      </c>
      <c r="AP126" s="96"/>
    </row>
    <row r="127" spans="1:41" s="95" customFormat="1" ht="15.75" customHeight="1">
      <c r="A127" s="75">
        <f>A126+1</f>
        <v>121</v>
      </c>
      <c r="B127" s="97" t="s">
        <v>174</v>
      </c>
      <c r="C127" s="42" t="s">
        <v>39</v>
      </c>
      <c r="D127" s="77" t="s">
        <v>40</v>
      </c>
      <c r="E127" s="77" t="s">
        <v>41</v>
      </c>
      <c r="F127" s="78" t="str">
        <f>IF(G127&lt;1940,"L",IF(G127&lt;1945,"SM",IF(G127&lt;1955,"M",IF(G127&gt;2000,"J",""))))</f>
        <v>SM</v>
      </c>
      <c r="G127" s="77">
        <v>1944</v>
      </c>
      <c r="H127" s="79"/>
      <c r="I127" s="80">
        <f>I$5-W127+1</f>
        <v>1</v>
      </c>
      <c r="J127" s="80"/>
      <c r="K127" s="88"/>
      <c r="L127" s="81">
        <f>IF(X127&lt;&gt;"",(L$5-X127+1)*1.5,"")</f>
        <v>6</v>
      </c>
      <c r="M127" s="82">
        <f>Z127</f>
        <v>13</v>
      </c>
      <c r="N127" s="83">
        <f>AA127</f>
        <v>6.5</v>
      </c>
      <c r="O127" s="84">
        <f>AH127</f>
        <v>22</v>
      </c>
      <c r="P127" s="84">
        <f>AI127</f>
        <v>11</v>
      </c>
      <c r="Q127" s="83">
        <f>SUM(H127:L127)</f>
        <v>7</v>
      </c>
      <c r="R127" s="85">
        <f>SUM(H127:L127)+MAX(M127,O127)</f>
        <v>29</v>
      </c>
      <c r="S127" s="86">
        <f>R127+MAX(U127,V127)</f>
        <v>32</v>
      </c>
      <c r="T127" s="85">
        <f>SUM($H127:$L127)+MAX(N127,P127)</f>
        <v>18</v>
      </c>
      <c r="U127" s="87">
        <f>IF(M127&gt;0,3,0)</f>
        <v>3</v>
      </c>
      <c r="V127" s="87">
        <f>IF(Q127&gt;0,3,0)</f>
        <v>3</v>
      </c>
      <c r="W127" s="88">
        <v>80</v>
      </c>
      <c r="X127" s="79">
        <v>73</v>
      </c>
      <c r="Y127" s="98">
        <v>39</v>
      </c>
      <c r="Z127" s="79">
        <f>IF(Y127&gt;0,Y$5-Y127+1,0)</f>
        <v>13</v>
      </c>
      <c r="AA127" s="90">
        <f>Z127*AA$5</f>
        <v>6.5</v>
      </c>
      <c r="AB127" s="79">
        <v>22</v>
      </c>
      <c r="AC127" s="88"/>
      <c r="AD127" s="79"/>
      <c r="AE127" s="79"/>
      <c r="AF127" s="79"/>
      <c r="AG127" s="79"/>
      <c r="AH127" s="94">
        <f>MAX(AB127:AG127)</f>
        <v>22</v>
      </c>
      <c r="AI127" s="90">
        <f>AH127*AI$5</f>
        <v>11</v>
      </c>
      <c r="AK127" s="2"/>
      <c r="AN127" s="2"/>
      <c r="AO127" s="2"/>
    </row>
    <row r="128" spans="1:43" s="95" customFormat="1" ht="15.75" customHeight="1">
      <c r="A128" s="75">
        <f>A127+1</f>
        <v>122</v>
      </c>
      <c r="B128" s="97" t="s">
        <v>175</v>
      </c>
      <c r="C128" s="42" t="s">
        <v>7</v>
      </c>
      <c r="D128" s="77" t="s">
        <v>40</v>
      </c>
      <c r="E128" s="77" t="s">
        <v>41</v>
      </c>
      <c r="F128" s="78">
        <f>IF(G128&lt;1940,"L",IF(G128&lt;1945,"SM",IF(G128&lt;1955,"M",IF(G128&gt;2000,"J",""))))</f>
      </c>
      <c r="G128" s="77">
        <v>1998</v>
      </c>
      <c r="H128" s="79"/>
      <c r="I128" s="80"/>
      <c r="J128" s="80"/>
      <c r="K128" s="88"/>
      <c r="L128" s="81">
        <f>IF(X128&lt;&gt;"",(L$5-X128+1)*1.5,"")</f>
      </c>
      <c r="M128"/>
      <c r="N128"/>
      <c r="O128" s="84">
        <f>AH128</f>
        <v>0</v>
      </c>
      <c r="P128" s="84">
        <f>AI128</f>
        <v>0</v>
      </c>
      <c r="Q128" s="83">
        <f>SUM(H128:L128)</f>
        <v>0</v>
      </c>
      <c r="R128" s="85">
        <f>SUM(H128:L128)+MAX(M129,O128)</f>
        <v>34</v>
      </c>
      <c r="S128" s="86">
        <f>R128+MAX(U128,V128)</f>
        <v>37</v>
      </c>
      <c r="T128" s="85">
        <f>SUM($H128:$L128)+MAX(N129,P128)</f>
        <v>17</v>
      </c>
      <c r="U128" s="87">
        <f>IF(M129&gt;0,3,0)</f>
        <v>3</v>
      </c>
      <c r="V128" s="87">
        <f>IF(Q128&gt;0,3,0)</f>
        <v>0</v>
      </c>
      <c r="W128" s="88"/>
      <c r="X128" s="88"/>
      <c r="Y128" s="88"/>
      <c r="Z128"/>
      <c r="AA128"/>
      <c r="AB128" s="79"/>
      <c r="AC128" s="88"/>
      <c r="AD128" s="79"/>
      <c r="AE128" s="100"/>
      <c r="AF128" s="79"/>
      <c r="AG128" s="79"/>
      <c r="AH128" s="94">
        <f>MAX(AB128:AG128)</f>
        <v>0</v>
      </c>
      <c r="AI128" s="90">
        <f>AH128*AI$5</f>
        <v>0</v>
      </c>
      <c r="AJ128" s="2"/>
      <c r="AQ128" s="2"/>
    </row>
    <row r="129" spans="1:52" s="96" customFormat="1" ht="15.75" customHeight="1">
      <c r="A129" s="75">
        <f>A128+1</f>
        <v>123</v>
      </c>
      <c r="B129" s="97" t="s">
        <v>176</v>
      </c>
      <c r="C129" s="42" t="s">
        <v>7</v>
      </c>
      <c r="D129" s="77" t="s">
        <v>40</v>
      </c>
      <c r="E129" s="77" t="s">
        <v>41</v>
      </c>
      <c r="F129" s="78">
        <f>IF(G129&lt;1940,"L",IF(G129&lt;1945,"SM",IF(G129&lt;1955,"M",IF(G129&gt;2000,"J",""))))</f>
      </c>
      <c r="G129" s="77">
        <v>1963</v>
      </c>
      <c r="H129" s="79"/>
      <c r="I129" s="80"/>
      <c r="J129" s="80"/>
      <c r="K129" s="88"/>
      <c r="L129" s="81">
        <f>IF(X129&lt;&gt;"",(L$5-X129+1)*1.5,"")</f>
      </c>
      <c r="M129" s="82">
        <f>Z129</f>
        <v>34</v>
      </c>
      <c r="N129" s="83">
        <f>AA129</f>
        <v>17</v>
      </c>
      <c r="O129" s="84">
        <f>AH129</f>
        <v>15</v>
      </c>
      <c r="P129" s="84">
        <f>AI129</f>
        <v>7.5</v>
      </c>
      <c r="Q129" s="83">
        <f>SUM(H129:L129)</f>
        <v>0</v>
      </c>
      <c r="R129" s="85">
        <f>SUM(H129:L129)+MAX(M129,O129)</f>
        <v>34</v>
      </c>
      <c r="S129" s="86">
        <f>R129+MAX(U129,V129)</f>
        <v>37</v>
      </c>
      <c r="T129" s="85">
        <f>SUM($H129:$L129)+MAX(N129,P129)</f>
        <v>17</v>
      </c>
      <c r="U129" s="87">
        <f>IF(M129&gt;0,3,0)</f>
        <v>3</v>
      </c>
      <c r="V129" s="87">
        <f>IF(Q129&gt;0,3,0)</f>
        <v>0</v>
      </c>
      <c r="W129" s="88"/>
      <c r="X129" s="128"/>
      <c r="Y129" s="98">
        <v>18</v>
      </c>
      <c r="Z129" s="79">
        <f>IF(Y129&gt;0,Y$5-Y129+1,0)</f>
        <v>34</v>
      </c>
      <c r="AA129" s="90">
        <f>Z129*AA$5</f>
        <v>17</v>
      </c>
      <c r="AB129" s="79"/>
      <c r="AC129" s="88"/>
      <c r="AD129" s="79"/>
      <c r="AE129" s="93">
        <v>15</v>
      </c>
      <c r="AF129" s="79"/>
      <c r="AG129" s="79"/>
      <c r="AH129" s="94">
        <f>MAX(AB129:AG129)</f>
        <v>15</v>
      </c>
      <c r="AI129" s="90">
        <f>AH129*AI$5</f>
        <v>7.5</v>
      </c>
      <c r="AJ129" s="95"/>
      <c r="AK129" s="95"/>
      <c r="AM129" s="2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</row>
    <row r="130" spans="1:52" s="96" customFormat="1" ht="15.75" customHeight="1">
      <c r="A130" s="75">
        <f>A129+1</f>
        <v>124</v>
      </c>
      <c r="B130" s="97" t="s">
        <v>177</v>
      </c>
      <c r="C130" s="42" t="s">
        <v>82</v>
      </c>
      <c r="D130" s="77" t="s">
        <v>40</v>
      </c>
      <c r="E130" s="77" t="s">
        <v>41</v>
      </c>
      <c r="F130" s="78">
        <f>IF(G130&lt;1940,"L",IF(G130&lt;1945,"SM",IF(G130&lt;1955,"M",IF(G130&gt;2000,"J",""))))</f>
      </c>
      <c r="G130" s="77">
        <v>1958</v>
      </c>
      <c r="H130" s="79"/>
      <c r="I130" s="80"/>
      <c r="J130" s="80"/>
      <c r="K130" s="88"/>
      <c r="L130" s="81">
        <f>IF(X130&lt;&gt;"",(L$5-X130+1)*1.5,"")</f>
      </c>
      <c r="M130" s="82"/>
      <c r="N130" s="82"/>
      <c r="O130" s="84">
        <f>AH130</f>
        <v>33</v>
      </c>
      <c r="P130" s="84">
        <f>AI130</f>
        <v>16.5</v>
      </c>
      <c r="Q130" s="83">
        <f>SUM(H130:L130)</f>
        <v>0</v>
      </c>
      <c r="R130" s="85">
        <f>SUM(H130:L130)+MAX(M130,O130)</f>
        <v>33</v>
      </c>
      <c r="S130" s="86">
        <f>R130+MAX(U130,V130)</f>
        <v>33</v>
      </c>
      <c r="T130" s="85">
        <f>SUM($H130:$L130)+MAX(N130,P130)</f>
        <v>16.5</v>
      </c>
      <c r="U130" s="87">
        <f>IF(M130&gt;0,3,0)</f>
        <v>0</v>
      </c>
      <c r="V130" s="87">
        <f>IF(Q130&gt;0,3,0)</f>
        <v>0</v>
      </c>
      <c r="W130" s="88"/>
      <c r="X130" s="88"/>
      <c r="Y130" s="98"/>
      <c r="Z130" s="79"/>
      <c r="AA130" s="79"/>
      <c r="AB130" s="91"/>
      <c r="AC130" s="88"/>
      <c r="AD130" s="79"/>
      <c r="AE130" s="79">
        <v>33</v>
      </c>
      <c r="AF130" s="79"/>
      <c r="AG130" s="79"/>
      <c r="AH130" s="94">
        <f>MAX(AB130:AG130)</f>
        <v>33</v>
      </c>
      <c r="AI130" s="90">
        <f>AH130*AI$5</f>
        <v>16.5</v>
      </c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2"/>
      <c r="AV130" s="2"/>
      <c r="AW130" s="2"/>
      <c r="AX130" s="95"/>
      <c r="AY130" s="95"/>
      <c r="AZ130" s="95"/>
    </row>
    <row r="131" spans="1:52" s="95" customFormat="1" ht="15.75" customHeight="1">
      <c r="A131" s="75">
        <f>A130+1</f>
        <v>125</v>
      </c>
      <c r="B131" s="97" t="s">
        <v>178</v>
      </c>
      <c r="C131" s="42" t="s">
        <v>39</v>
      </c>
      <c r="D131" s="77" t="s">
        <v>40</v>
      </c>
      <c r="E131" s="77" t="s">
        <v>41</v>
      </c>
      <c r="F131" s="78">
        <f>IF(G131&lt;1940,"L",IF(G131&lt;1945,"SM",IF(G131&lt;1955,"M",IF(G131&gt;2000,"J",""))))</f>
      </c>
      <c r="G131" s="77">
        <v>1955</v>
      </c>
      <c r="H131" s="79"/>
      <c r="I131" s="80"/>
      <c r="J131" s="80"/>
      <c r="K131" s="88"/>
      <c r="L131" s="81">
        <f>IF(X131&lt;&gt;"",(L$5-X131+1)*1.5,"")</f>
      </c>
      <c r="M131" s="82"/>
      <c r="N131" s="83"/>
      <c r="O131" s="84">
        <f>AH131</f>
        <v>33</v>
      </c>
      <c r="P131" s="84">
        <f>AI131</f>
        <v>16.5</v>
      </c>
      <c r="Q131" s="83">
        <f>SUM(H131:L131)</f>
        <v>0</v>
      </c>
      <c r="R131" s="85">
        <f>SUM(H131:L131)+MAX(M131,O131)</f>
        <v>33</v>
      </c>
      <c r="S131" s="86">
        <f>R131+MAX(U131,V131)</f>
        <v>33</v>
      </c>
      <c r="T131" s="85">
        <f>SUM($H131:$L131)+MAX(N131,P131)</f>
        <v>16.5</v>
      </c>
      <c r="U131" s="87">
        <f>IF(M131&gt;0,3,0)</f>
        <v>0</v>
      </c>
      <c r="V131" s="87">
        <f>IF(Q131&gt;0,3,0)</f>
        <v>0</v>
      </c>
      <c r="W131" s="88"/>
      <c r="X131" s="88"/>
      <c r="Y131" s="88"/>
      <c r="Z131" s="79"/>
      <c r="AA131" s="90"/>
      <c r="AB131" s="79">
        <v>33</v>
      </c>
      <c r="AC131" s="88"/>
      <c r="AD131" s="79"/>
      <c r="AE131" s="79"/>
      <c r="AF131" s="79"/>
      <c r="AG131" s="79"/>
      <c r="AH131" s="94">
        <f>MAX(AB131:AG131)</f>
        <v>33</v>
      </c>
      <c r="AI131" s="90">
        <f>AH131*AI$5</f>
        <v>16.5</v>
      </c>
      <c r="AJ131" s="96"/>
      <c r="AK131" s="2"/>
      <c r="AL131" s="96"/>
      <c r="AU131" s="2"/>
      <c r="AV131" s="2"/>
      <c r="AW131" s="2"/>
      <c r="AX131" s="96"/>
      <c r="AY131" s="96"/>
      <c r="AZ131" s="96"/>
    </row>
    <row r="132" spans="1:42" s="95" customFormat="1" ht="15.75" customHeight="1">
      <c r="A132" s="75">
        <f>A131+1</f>
        <v>126</v>
      </c>
      <c r="B132" s="97" t="s">
        <v>179</v>
      </c>
      <c r="C132" s="42" t="s">
        <v>7</v>
      </c>
      <c r="D132" s="77" t="s">
        <v>40</v>
      </c>
      <c r="E132" s="77" t="s">
        <v>41</v>
      </c>
      <c r="F132" s="78">
        <f>IF(G132&lt;1940,"L",IF(G132&lt;1945,"SM",IF(G132&lt;1955,"M",IF(G132&gt;2000,"J",""))))</f>
      </c>
      <c r="G132" s="77">
        <v>1965</v>
      </c>
      <c r="H132" s="79"/>
      <c r="I132" s="80"/>
      <c r="J132" s="80"/>
      <c r="K132" s="88"/>
      <c r="L132" s="81">
        <f>IF(X132&lt;&gt;"",(L$5-X132+1)*1.5,"")</f>
      </c>
      <c r="M132" s="82">
        <f>Z132</f>
        <v>33</v>
      </c>
      <c r="N132" s="83">
        <f>AA132</f>
        <v>16.5</v>
      </c>
      <c r="O132" s="84">
        <f>AH132</f>
        <v>9</v>
      </c>
      <c r="P132" s="84">
        <f>AI132</f>
        <v>4.5</v>
      </c>
      <c r="Q132" s="83">
        <f>SUM(H132:L132)</f>
        <v>0</v>
      </c>
      <c r="R132" s="85">
        <f>SUM(H132:L132)+MAX(M132,O132)</f>
        <v>33</v>
      </c>
      <c r="S132" s="86">
        <f>R132+MAX(U132,V132)</f>
        <v>36</v>
      </c>
      <c r="T132" s="85">
        <f>SUM($H132:$L132)+MAX(N132,P132)</f>
        <v>16.5</v>
      </c>
      <c r="U132" s="87">
        <f>IF(M132&gt;0,3,0)</f>
        <v>3</v>
      </c>
      <c r="V132" s="87">
        <f>IF(Q132&gt;0,3,0)</f>
        <v>0</v>
      </c>
      <c r="W132" s="88"/>
      <c r="X132" s="88"/>
      <c r="Y132" s="98">
        <v>19</v>
      </c>
      <c r="Z132" s="79">
        <f>IF(Y132&gt;0,Y$5-Y132+1,0)</f>
        <v>33</v>
      </c>
      <c r="AA132" s="90">
        <f>Z132*AA$5</f>
        <v>16.5</v>
      </c>
      <c r="AB132" s="79"/>
      <c r="AC132" s="88"/>
      <c r="AD132" s="79"/>
      <c r="AE132" s="93">
        <v>9</v>
      </c>
      <c r="AF132" s="79"/>
      <c r="AG132" s="79"/>
      <c r="AH132" s="94">
        <f>MAX(AB132:AG132)</f>
        <v>9</v>
      </c>
      <c r="AI132" s="90">
        <f>AH132*AI$5</f>
        <v>4.5</v>
      </c>
      <c r="AM132" s="2"/>
      <c r="AP132" s="96"/>
    </row>
    <row r="133" spans="1:52" s="95" customFormat="1" ht="15.75" customHeight="1">
      <c r="A133" s="75">
        <f>A132+1</f>
        <v>127</v>
      </c>
      <c r="B133" s="76" t="s">
        <v>180</v>
      </c>
      <c r="C133" s="42" t="s">
        <v>56</v>
      </c>
      <c r="D133" s="77" t="s">
        <v>40</v>
      </c>
      <c r="E133" s="77" t="s">
        <v>41</v>
      </c>
      <c r="F133" s="78">
        <f>IF(G133&lt;1940,"L",IF(G133&lt;1945,"SM",IF(G133&lt;1955,"M",IF(G133&gt;2000,"J",""))))</f>
      </c>
      <c r="G133" s="77">
        <v>1955</v>
      </c>
      <c r="H133" s="79"/>
      <c r="I133" s="80">
        <f>I$5-W133+1</f>
        <v>1</v>
      </c>
      <c r="J133" s="80"/>
      <c r="K133" s="79"/>
      <c r="L133" s="81">
        <f>IF(X133&lt;&gt;"",(L$5-X133+1)*1.5,"")</f>
      </c>
      <c r="M133" s="102"/>
      <c r="N133" s="107"/>
      <c r="O133" s="84">
        <f>AH133</f>
        <v>30</v>
      </c>
      <c r="P133" s="84">
        <f>AI133</f>
        <v>15</v>
      </c>
      <c r="Q133" s="83">
        <f>SUM(H133:L133)</f>
        <v>1</v>
      </c>
      <c r="R133" s="85">
        <f>SUM(H133:L133)+MAX(M133,O133)</f>
        <v>31</v>
      </c>
      <c r="S133" s="86">
        <f>R133+MAX(U133,V133)</f>
        <v>34</v>
      </c>
      <c r="T133" s="85">
        <f>SUM($H133:$L133)+MAX(N133,P133)</f>
        <v>16</v>
      </c>
      <c r="U133" s="87">
        <f>IF(M133&gt;0,3,0)</f>
        <v>0</v>
      </c>
      <c r="V133" s="87">
        <f>IF(Q133&gt;0,3,0)</f>
        <v>3</v>
      </c>
      <c r="W133" s="88">
        <v>80</v>
      </c>
      <c r="X133" s="88"/>
      <c r="Y133" s="109"/>
      <c r="Z133" s="91"/>
      <c r="AA133" s="90"/>
      <c r="AB133" s="92"/>
      <c r="AC133" s="79"/>
      <c r="AD133" s="79"/>
      <c r="AE133" s="79">
        <v>30</v>
      </c>
      <c r="AF133" s="79"/>
      <c r="AG133" s="79"/>
      <c r="AH133" s="94">
        <f>MAX(AB133:AG133)</f>
        <v>30</v>
      </c>
      <c r="AI133" s="90">
        <f>AH133*AI$5</f>
        <v>15</v>
      </c>
      <c r="AR133" s="2"/>
      <c r="AS133" s="2"/>
      <c r="AU133" s="2"/>
      <c r="AV133" s="2"/>
      <c r="AW133" s="2"/>
      <c r="AX133" s="96"/>
      <c r="AY133" s="96"/>
      <c r="AZ133" s="96"/>
    </row>
    <row r="134" spans="1:52" ht="15.75" customHeight="1">
      <c r="A134" s="75">
        <f>A133+1</f>
        <v>128</v>
      </c>
      <c r="B134" s="97" t="s">
        <v>181</v>
      </c>
      <c r="C134" s="42" t="s">
        <v>44</v>
      </c>
      <c r="D134" s="77" t="s">
        <v>40</v>
      </c>
      <c r="E134" s="77" t="s">
        <v>41</v>
      </c>
      <c r="F134" s="78" t="str">
        <f>IF(G134&lt;1940,"L",IF(G134&lt;1945,"SM",IF(G134&lt;1955,"M",IF(G134&gt;2000,"J",""))))</f>
        <v>M</v>
      </c>
      <c r="G134" s="77">
        <v>1949</v>
      </c>
      <c r="H134" s="79"/>
      <c r="I134" s="80"/>
      <c r="J134" s="80"/>
      <c r="K134" s="88"/>
      <c r="L134" s="81">
        <f>IF(X134&lt;&gt;"",(L$5-X134+1)*1.5,"")</f>
      </c>
      <c r="M134" s="82"/>
      <c r="N134" s="83"/>
      <c r="O134" s="84">
        <f>AH134</f>
        <v>32</v>
      </c>
      <c r="P134" s="84">
        <f>AI134</f>
        <v>16</v>
      </c>
      <c r="Q134" s="83">
        <f>SUM(H134:L134)</f>
        <v>0</v>
      </c>
      <c r="R134" s="85">
        <f>SUM(H134:L134)+MAX(M134,O134)</f>
        <v>32</v>
      </c>
      <c r="S134" s="86">
        <f>R134+MAX(U134,V134)</f>
        <v>32</v>
      </c>
      <c r="T134" s="85">
        <f>SUM($H134:$L134)+MAX(N134,P134)</f>
        <v>16</v>
      </c>
      <c r="U134" s="87">
        <f>IF(M134&gt;0,3,0)</f>
        <v>0</v>
      </c>
      <c r="V134" s="87">
        <f>IF(Q134&gt;0,3,0)</f>
        <v>0</v>
      </c>
      <c r="W134" s="88"/>
      <c r="X134" s="88"/>
      <c r="Y134" s="98"/>
      <c r="Z134" s="79"/>
      <c r="AA134" s="90"/>
      <c r="AB134" s="79"/>
      <c r="AC134" s="88"/>
      <c r="AD134" s="79">
        <v>32</v>
      </c>
      <c r="AE134" s="100"/>
      <c r="AF134" s="79"/>
      <c r="AG134" s="79"/>
      <c r="AH134" s="94">
        <f>MAX(AB134:AG134)</f>
        <v>32</v>
      </c>
      <c r="AI134" s="90">
        <f>AH134*AI$5</f>
        <v>16</v>
      </c>
      <c r="AJ134" s="95"/>
      <c r="AK134" s="95"/>
      <c r="AL134" s="96"/>
      <c r="AM134" s="95"/>
      <c r="AN134" s="95"/>
      <c r="AO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</row>
    <row r="135" spans="1:35" s="95" customFormat="1" ht="15.75" customHeight="1">
      <c r="A135" s="75">
        <f>A134+1</f>
        <v>129</v>
      </c>
      <c r="B135" s="97" t="s">
        <v>182</v>
      </c>
      <c r="C135" s="42" t="s">
        <v>44</v>
      </c>
      <c r="D135" s="77" t="s">
        <v>40</v>
      </c>
      <c r="E135" s="77" t="s">
        <v>41</v>
      </c>
      <c r="F135" s="78" t="str">
        <f>IF(G135&lt;1940,"L",IF(G135&lt;1945,"SM",IF(G135&lt;1955,"M",IF(G135&gt;2000,"J",""))))</f>
        <v>M</v>
      </c>
      <c r="G135" s="77">
        <v>1951</v>
      </c>
      <c r="H135" s="79">
        <v>7</v>
      </c>
      <c r="I135" s="80"/>
      <c r="J135" s="80"/>
      <c r="K135" s="88"/>
      <c r="L135" s="81">
        <f>IF(X135&lt;&gt;"",(L$5-X135+1)*1.5,"")</f>
      </c>
      <c r="M135" s="82">
        <f>Z135</f>
        <v>4</v>
      </c>
      <c r="N135" s="83">
        <f>AA135</f>
        <v>2</v>
      </c>
      <c r="O135" s="84">
        <f>AH135</f>
        <v>17</v>
      </c>
      <c r="P135" s="84">
        <f>AI135</f>
        <v>8.5</v>
      </c>
      <c r="Q135" s="83">
        <f>SUM(H135:L135)</f>
        <v>7</v>
      </c>
      <c r="R135" s="85">
        <f>SUM(H135:L135)+MAX(M135,O135)</f>
        <v>24</v>
      </c>
      <c r="S135" s="86">
        <f>R135+MAX(U135,V135)</f>
        <v>27</v>
      </c>
      <c r="T135" s="85">
        <f>SUM($H135:$L135)+MAX(N135,P135)</f>
        <v>15.5</v>
      </c>
      <c r="U135" s="87">
        <f>IF(M135&gt;0,3,0)</f>
        <v>3</v>
      </c>
      <c r="V135" s="87">
        <f>IF(Q135&gt;0,3,0)</f>
        <v>3</v>
      </c>
      <c r="W135" s="88"/>
      <c r="X135" s="88"/>
      <c r="Y135" s="98">
        <v>48</v>
      </c>
      <c r="Z135" s="91">
        <f>IF(Y135&gt;0,Y$5-Y135+1,0)</f>
        <v>4</v>
      </c>
      <c r="AA135" s="90">
        <f>Z135*AA$5</f>
        <v>2</v>
      </c>
      <c r="AB135" s="79"/>
      <c r="AC135" s="88"/>
      <c r="AD135" s="79">
        <v>17</v>
      </c>
      <c r="AE135" s="100"/>
      <c r="AF135" s="79"/>
      <c r="AG135" s="79"/>
      <c r="AH135" s="94">
        <f>MAX(AB135:AG135)</f>
        <v>17</v>
      </c>
      <c r="AI135" s="90">
        <f>AH135*AI$5</f>
        <v>8.5</v>
      </c>
    </row>
    <row r="136" spans="1:52" ht="15.75" customHeight="1">
      <c r="A136" s="75">
        <f>A135+1</f>
        <v>130</v>
      </c>
      <c r="B136" s="97" t="s">
        <v>183</v>
      </c>
      <c r="C136" s="42" t="s">
        <v>39</v>
      </c>
      <c r="D136" s="77" t="s">
        <v>40</v>
      </c>
      <c r="E136" s="77" t="s">
        <v>41</v>
      </c>
      <c r="F136" s="78" t="str">
        <f>IF(G136&lt;1940,"L",IF(G136&lt;1945,"SM",IF(G136&lt;1955,"M",IF(G136&gt;2000,"J",""))))</f>
        <v>M</v>
      </c>
      <c r="G136" s="77">
        <v>1949</v>
      </c>
      <c r="H136" s="79"/>
      <c r="I136" s="80"/>
      <c r="J136" s="80"/>
      <c r="K136" s="88"/>
      <c r="L136" s="81">
        <f>IF(X136&lt;&gt;"",(L$5-X136+1)*1.5,"")</f>
      </c>
      <c r="M136" s="102"/>
      <c r="N136" s="107"/>
      <c r="O136" s="84">
        <f>AH136</f>
        <v>31</v>
      </c>
      <c r="P136" s="84">
        <f>AI136</f>
        <v>15.5</v>
      </c>
      <c r="Q136" s="83">
        <f>SUM(H136:L136)</f>
        <v>0</v>
      </c>
      <c r="R136" s="85">
        <f>SUM(H136:L136)+MAX(M136,O136)</f>
        <v>31</v>
      </c>
      <c r="S136" s="86">
        <f>R136+MAX(U136,V136)</f>
        <v>31</v>
      </c>
      <c r="T136" s="85">
        <f>SUM($H136:$L136)+MAX(N136,P136)</f>
        <v>15.5</v>
      </c>
      <c r="U136" s="87">
        <f>IF(M136&gt;0,3,0)</f>
        <v>0</v>
      </c>
      <c r="V136" s="87">
        <f>IF(Q136&gt;0,3,0)</f>
        <v>0</v>
      </c>
      <c r="W136" s="88"/>
      <c r="X136" s="88"/>
      <c r="Y136" s="88"/>
      <c r="Z136" s="79"/>
      <c r="AA136" s="90"/>
      <c r="AB136" s="79">
        <v>31</v>
      </c>
      <c r="AC136" s="88"/>
      <c r="AD136" s="79"/>
      <c r="AE136" s="100"/>
      <c r="AF136" s="79"/>
      <c r="AG136" s="79"/>
      <c r="AH136" s="94">
        <f>MAX(AB136:AG136)</f>
        <v>31</v>
      </c>
      <c r="AI136" s="90">
        <f>AH136*AI$5</f>
        <v>15.5</v>
      </c>
      <c r="AJ136" s="95"/>
      <c r="AK136" s="95"/>
      <c r="AM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</row>
    <row r="137" spans="1:52" s="95" customFormat="1" ht="15.75" customHeight="1">
      <c r="A137" s="75">
        <f>A136+1</f>
        <v>131</v>
      </c>
      <c r="B137" s="97" t="s">
        <v>184</v>
      </c>
      <c r="C137" s="42" t="s">
        <v>44</v>
      </c>
      <c r="D137" s="77" t="s">
        <v>40</v>
      </c>
      <c r="E137" s="77" t="s">
        <v>41</v>
      </c>
      <c r="F137" s="78">
        <f>IF(G137&lt;1940,"L",IF(G137&lt;1945,"SM",IF(G137&lt;1955,"M",IF(G137&gt;2000,"J",""))))</f>
      </c>
      <c r="G137" s="77">
        <v>1955</v>
      </c>
      <c r="H137" s="79"/>
      <c r="I137" s="80"/>
      <c r="J137" s="80"/>
      <c r="K137" s="88"/>
      <c r="L137" s="81">
        <f>IF(X137&lt;&gt;"",(L$5-X137+1)*1.5,"")</f>
      </c>
      <c r="M137" s="82"/>
      <c r="N137" s="83"/>
      <c r="O137" s="84">
        <f>AH137</f>
        <v>29</v>
      </c>
      <c r="P137" s="84">
        <f>AI137</f>
        <v>14.5</v>
      </c>
      <c r="Q137" s="83">
        <f>SUM(H137:L137)</f>
        <v>0</v>
      </c>
      <c r="R137" s="85">
        <f>SUM(H137:L137)+MAX(M137,O137)</f>
        <v>29</v>
      </c>
      <c r="S137" s="86">
        <f>R137+MAX(U137,V137)</f>
        <v>29</v>
      </c>
      <c r="T137" s="85">
        <f>SUM($H137:$L137)+MAX(N137,P137)</f>
        <v>14.5</v>
      </c>
      <c r="U137" s="87">
        <f>IF(M137&gt;0,3,0)</f>
        <v>0</v>
      </c>
      <c r="V137" s="87">
        <f>IF(Q137&gt;0,3,0)</f>
        <v>0</v>
      </c>
      <c r="W137" s="88"/>
      <c r="X137" s="88"/>
      <c r="Y137" s="88"/>
      <c r="Z137" s="79"/>
      <c r="AA137" s="90"/>
      <c r="AB137" s="73"/>
      <c r="AC137" s="88"/>
      <c r="AD137" s="79"/>
      <c r="AE137" s="79">
        <v>29</v>
      </c>
      <c r="AF137" s="79"/>
      <c r="AG137" s="79"/>
      <c r="AH137" s="94">
        <f>MAX(AB137:AG137)</f>
        <v>29</v>
      </c>
      <c r="AI137" s="90">
        <f>AH137*AI$5</f>
        <v>14.5</v>
      </c>
      <c r="AK137" s="2"/>
      <c r="AL137" s="2"/>
      <c r="AP137" s="96"/>
      <c r="AR137" s="96"/>
      <c r="AS137" s="96"/>
      <c r="AT137" s="96"/>
      <c r="AX137" s="2"/>
      <c r="AY137" s="2"/>
      <c r="AZ137" s="2"/>
    </row>
    <row r="138" spans="1:39" s="95" customFormat="1" ht="15.75" customHeight="1">
      <c r="A138" s="75">
        <f>A137+1</f>
        <v>132</v>
      </c>
      <c r="B138" s="76" t="s">
        <v>185</v>
      </c>
      <c r="C138" s="42" t="s">
        <v>44</v>
      </c>
      <c r="D138" s="77" t="s">
        <v>40</v>
      </c>
      <c r="E138" s="77" t="s">
        <v>41</v>
      </c>
      <c r="F138" s="78">
        <f>IF(G138&lt;1939,"L",IF(G138&lt;1944,"SM",IF(G138&lt;1954,"M",IF(G138&gt;1999,"J",""))))</f>
      </c>
      <c r="G138" s="77">
        <v>1999</v>
      </c>
      <c r="H138" s="79"/>
      <c r="I138" s="80"/>
      <c r="J138" s="80"/>
      <c r="K138" s="79"/>
      <c r="L138" s="81">
        <f>IF(X138&lt;&gt;"",(L$5-X138+1)*1.5,"")</f>
      </c>
      <c r="M138" s="82"/>
      <c r="N138" s="82"/>
      <c r="O138" s="84">
        <f>AH138</f>
        <v>29</v>
      </c>
      <c r="P138" s="84">
        <f>AI138</f>
        <v>14.5</v>
      </c>
      <c r="Q138" s="83">
        <f>SUM(H138:L138)</f>
        <v>0</v>
      </c>
      <c r="R138" s="85">
        <f>SUM(H138:L138)+MAX(M138,O138)</f>
        <v>29</v>
      </c>
      <c r="S138" s="86">
        <f>R138+MAX(U138,V138)</f>
        <v>29</v>
      </c>
      <c r="T138" s="85">
        <f>SUM($H138:$L138)+MAX(N138,P138)</f>
        <v>14.5</v>
      </c>
      <c r="U138" s="87">
        <f>IF(M138&gt;0,3,0)</f>
        <v>0</v>
      </c>
      <c r="V138" s="87">
        <f>IF(Q138&gt;0,3,0)</f>
        <v>0</v>
      </c>
      <c r="W138" s="88"/>
      <c r="X138" s="88"/>
      <c r="Y138" s="89"/>
      <c r="Z138" s="79"/>
      <c r="AA138" s="79"/>
      <c r="AB138" s="91"/>
      <c r="AC138" s="79"/>
      <c r="AD138" s="79">
        <v>29</v>
      </c>
      <c r="AE138" s="100"/>
      <c r="AF138" s="79"/>
      <c r="AG138" s="79"/>
      <c r="AH138" s="94">
        <f>MAX(AB138:AG138)</f>
        <v>29</v>
      </c>
      <c r="AI138" s="90">
        <f>AH138*AI$5</f>
        <v>14.5</v>
      </c>
      <c r="AK138" s="2"/>
      <c r="AM138" s="2"/>
    </row>
    <row r="139" spans="1:52" s="95" customFormat="1" ht="15.75" customHeight="1">
      <c r="A139" s="75">
        <f>A138+1</f>
        <v>133</v>
      </c>
      <c r="B139" s="113" t="s">
        <v>186</v>
      </c>
      <c r="C139" s="42" t="s">
        <v>120</v>
      </c>
      <c r="D139" s="42" t="s">
        <v>187</v>
      </c>
      <c r="E139" s="41" t="s">
        <v>73</v>
      </c>
      <c r="F139" s="78"/>
      <c r="G139" s="41"/>
      <c r="H139" s="79"/>
      <c r="I139" s="80"/>
      <c r="J139" s="80"/>
      <c r="K139" s="79"/>
      <c r="L139" s="81">
        <f>IF(X139&lt;&gt;"",(L$5-X139+1)*1.5,"")</f>
      </c>
      <c r="M139" s="102">
        <f>Z139</f>
        <v>29</v>
      </c>
      <c r="N139" s="83">
        <f>AA139</f>
        <v>14.5</v>
      </c>
      <c r="O139" s="84">
        <f>AH139</f>
        <v>0</v>
      </c>
      <c r="P139" s="84">
        <f>AI139</f>
        <v>0</v>
      </c>
      <c r="Q139" s="83">
        <f>SUM(H139:L139)</f>
        <v>0</v>
      </c>
      <c r="R139" s="85">
        <f>SUM(H139:L139)+MAX(M139,O139)</f>
        <v>29</v>
      </c>
      <c r="S139" s="86">
        <f>R139+MAX(U139,V139)</f>
        <v>32</v>
      </c>
      <c r="T139" s="85">
        <f>SUM($H139:$L139)+MAX(N139,P139)</f>
        <v>14.5</v>
      </c>
      <c r="U139" s="87">
        <f>IF(M139&gt;0,3,0)</f>
        <v>3</v>
      </c>
      <c r="V139" s="87">
        <f>IF(Q139&gt;0,3,0)</f>
        <v>0</v>
      </c>
      <c r="W139" s="88"/>
      <c r="X139" s="88"/>
      <c r="Y139" s="109">
        <v>23</v>
      </c>
      <c r="Z139" s="91">
        <f>IF(Y139&gt;0,Y$5-Y139+1,0)</f>
        <v>29</v>
      </c>
      <c r="AA139" s="90">
        <f>Z139*AA$5</f>
        <v>14.5</v>
      </c>
      <c r="AB139" s="79"/>
      <c r="AC139" s="79"/>
      <c r="AD139" s="79"/>
      <c r="AE139" s="100"/>
      <c r="AF139" s="79"/>
      <c r="AG139" s="79"/>
      <c r="AH139" s="94">
        <f>MAX(AB139:AG139)</f>
        <v>0</v>
      </c>
      <c r="AI139" s="90">
        <f>AH139*AI$5</f>
        <v>0</v>
      </c>
      <c r="AK139" s="2"/>
      <c r="AL139" s="2"/>
      <c r="AT139" s="96"/>
      <c r="AX139" s="2"/>
      <c r="AY139" s="2"/>
      <c r="AZ139" s="2"/>
    </row>
    <row r="140" spans="1:38" s="95" customFormat="1" ht="15.75" customHeight="1">
      <c r="A140" s="75">
        <f>A139+1</f>
        <v>134</v>
      </c>
      <c r="B140" s="97" t="s">
        <v>188</v>
      </c>
      <c r="C140" s="42" t="s">
        <v>62</v>
      </c>
      <c r="D140" s="77" t="s">
        <v>40</v>
      </c>
      <c r="E140" s="77" t="s">
        <v>41</v>
      </c>
      <c r="F140" s="78">
        <f>IF(G140&lt;1940,"L",IF(G140&lt;1945,"SM",IF(G140&lt;1955,"M",IF(G140&gt;2000,"J",""))))</f>
      </c>
      <c r="G140" s="77">
        <v>1971</v>
      </c>
      <c r="H140" s="79"/>
      <c r="I140" s="80"/>
      <c r="J140" s="80"/>
      <c r="K140" s="88"/>
      <c r="L140" s="81">
        <f>IF(X140&lt;&gt;"",(L$5-X140+1)*1.5,"")</f>
      </c>
      <c r="M140" s="82">
        <f>Z140</f>
        <v>3</v>
      </c>
      <c r="N140" s="83">
        <f>AA140</f>
        <v>1.5</v>
      </c>
      <c r="O140" s="84">
        <f>AH140</f>
        <v>28</v>
      </c>
      <c r="P140" s="84">
        <f>AI140</f>
        <v>14</v>
      </c>
      <c r="Q140" s="83">
        <f>SUM(H140:L140)</f>
        <v>0</v>
      </c>
      <c r="R140" s="85">
        <f>SUM(H140:L140)+MAX(M140,O140)</f>
        <v>28</v>
      </c>
      <c r="S140" s="86">
        <f>R140+MAX(U140,V140)</f>
        <v>31</v>
      </c>
      <c r="T140" s="85">
        <f>SUM($H140:$L140)+MAX(N140,P140)</f>
        <v>14</v>
      </c>
      <c r="U140" s="87">
        <f>IF(M140&gt;0,3,0)</f>
        <v>3</v>
      </c>
      <c r="V140" s="87">
        <f>IF(Q140&gt;0,3,0)</f>
        <v>0</v>
      </c>
      <c r="W140" s="88"/>
      <c r="X140" s="88"/>
      <c r="Y140" s="98">
        <v>49</v>
      </c>
      <c r="Z140" s="79">
        <f>IF(Y140&gt;0,Y$5-Y140+1,0)</f>
        <v>3</v>
      </c>
      <c r="AA140" s="90">
        <f>Z140*AA$5</f>
        <v>1.5</v>
      </c>
      <c r="AB140" s="91"/>
      <c r="AC140" s="88"/>
      <c r="AD140" s="79"/>
      <c r="AE140" s="93">
        <v>28</v>
      </c>
      <c r="AF140" s="79"/>
      <c r="AG140" s="79"/>
      <c r="AH140" s="94">
        <f>MAX(AB140:AG140)</f>
        <v>28</v>
      </c>
      <c r="AI140" s="90">
        <f>AH140*AI$5</f>
        <v>14</v>
      </c>
      <c r="AJ140" s="2"/>
      <c r="AL140" s="2"/>
    </row>
    <row r="141" spans="1:35" s="95" customFormat="1" ht="15.75" customHeight="1">
      <c r="A141" s="75">
        <f>A140+1</f>
        <v>135</v>
      </c>
      <c r="B141" s="97" t="s">
        <v>189</v>
      </c>
      <c r="C141" s="42" t="s">
        <v>82</v>
      </c>
      <c r="D141" s="77" t="s">
        <v>40</v>
      </c>
      <c r="E141" s="77" t="s">
        <v>41</v>
      </c>
      <c r="F141" s="78">
        <f>IF(G141&lt;1940,"L",IF(G141&lt;1945,"SM",IF(G141&lt;1955,"M",IF(G141&gt;2000,"J",""))))</f>
      </c>
      <c r="G141" s="104">
        <v>1964</v>
      </c>
      <c r="H141" s="105"/>
      <c r="I141" s="80"/>
      <c r="J141" s="80"/>
      <c r="K141" s="106"/>
      <c r="L141" s="81">
        <f>IF(X141&lt;&gt;"",(L$5-X141+1)*1.5,"")</f>
      </c>
      <c r="M141" s="82"/>
      <c r="N141" s="83"/>
      <c r="O141" s="84">
        <f>AH141</f>
        <v>27</v>
      </c>
      <c r="P141" s="84">
        <f>AI141</f>
        <v>13.5</v>
      </c>
      <c r="Q141" s="83">
        <f>SUM(H141:L141)</f>
        <v>0</v>
      </c>
      <c r="R141" s="85">
        <f>SUM(H141:L141)+MAX(M141,O141)</f>
        <v>27</v>
      </c>
      <c r="S141" s="86">
        <f>R141+MAX(U141,V141)</f>
        <v>27</v>
      </c>
      <c r="T141" s="85">
        <f>SUM($H141:$L141)+MAX(N141,P141)</f>
        <v>13.5</v>
      </c>
      <c r="U141" s="87">
        <f>IF(M141&gt;0,3,0)</f>
        <v>0</v>
      </c>
      <c r="V141" s="87">
        <f>IF(Q141&gt;0,3,0)</f>
        <v>0</v>
      </c>
      <c r="W141" s="88"/>
      <c r="X141" s="88"/>
      <c r="Y141" s="98"/>
      <c r="Z141" s="79"/>
      <c r="AA141" s="90"/>
      <c r="AB141" s="79"/>
      <c r="AC141" s="88"/>
      <c r="AD141" s="79"/>
      <c r="AE141" s="79">
        <v>27</v>
      </c>
      <c r="AF141" s="79"/>
      <c r="AG141" s="79"/>
      <c r="AH141" s="94">
        <f>MAX(AB141:AG141)</f>
        <v>27</v>
      </c>
      <c r="AI141" s="90">
        <f>AH141*AI$5</f>
        <v>13.5</v>
      </c>
    </row>
    <row r="142" spans="1:52" s="96" customFormat="1" ht="15.75" customHeight="1">
      <c r="A142" s="75">
        <f>A141+1</f>
        <v>136</v>
      </c>
      <c r="B142" s="97" t="s">
        <v>190</v>
      </c>
      <c r="C142" s="42" t="s">
        <v>82</v>
      </c>
      <c r="D142" s="77" t="s">
        <v>40</v>
      </c>
      <c r="E142" s="77" t="s">
        <v>41</v>
      </c>
      <c r="F142" s="78">
        <f>IF(G142&lt;1940,"L",IF(G142&lt;1945,"SM",IF(G142&lt;1955,"M",IF(G142&gt;2000,"J",""))))</f>
      </c>
      <c r="G142" s="104">
        <v>1958</v>
      </c>
      <c r="H142" s="105"/>
      <c r="I142" s="80"/>
      <c r="J142" s="80"/>
      <c r="K142" s="106"/>
      <c r="L142" s="81">
        <f>IF(X142&lt;&gt;"",(L$5-X142+1)*1.5,"")</f>
      </c>
      <c r="M142" s="82"/>
      <c r="N142" s="83"/>
      <c r="O142" s="84">
        <f>AH142</f>
        <v>26</v>
      </c>
      <c r="P142" s="84">
        <f>AI142</f>
        <v>13</v>
      </c>
      <c r="Q142" s="83">
        <f>SUM(H142:L142)</f>
        <v>0</v>
      </c>
      <c r="R142" s="85">
        <f>SUM(H142:L142)+MAX(M142,O142)</f>
        <v>26</v>
      </c>
      <c r="S142" s="86">
        <f>R142+MAX(U142,V142)</f>
        <v>26</v>
      </c>
      <c r="T142" s="85">
        <f>SUM($H142:$L142)+MAX(N142,P142)</f>
        <v>13</v>
      </c>
      <c r="U142" s="87">
        <f>IF(M142&gt;0,3,0)</f>
        <v>0</v>
      </c>
      <c r="V142" s="87">
        <f>IF(Q142&gt;0,3,0)</f>
        <v>0</v>
      </c>
      <c r="W142" s="88"/>
      <c r="X142" s="88"/>
      <c r="Y142" s="98"/>
      <c r="Z142" s="79"/>
      <c r="AA142" s="90"/>
      <c r="AB142" s="79">
        <v>23</v>
      </c>
      <c r="AC142" s="88"/>
      <c r="AD142" s="79"/>
      <c r="AE142" s="93">
        <v>26</v>
      </c>
      <c r="AF142" s="79"/>
      <c r="AG142" s="79"/>
      <c r="AH142" s="94">
        <f>MAX(AB142:AG142)</f>
        <v>26</v>
      </c>
      <c r="AI142" s="90">
        <f>AH142*AI$5</f>
        <v>13</v>
      </c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U142" s="2"/>
      <c r="AV142" s="2"/>
      <c r="AW142" s="2"/>
      <c r="AX142" s="95"/>
      <c r="AY142" s="95"/>
      <c r="AZ142" s="95"/>
    </row>
    <row r="143" spans="1:38" s="95" customFormat="1" ht="15.75" customHeight="1">
      <c r="A143" s="75">
        <f>A142+1</f>
        <v>137</v>
      </c>
      <c r="B143" s="111" t="s">
        <v>191</v>
      </c>
      <c r="C143" s="42" t="s">
        <v>120</v>
      </c>
      <c r="D143" s="42" t="s">
        <v>126</v>
      </c>
      <c r="E143" s="77" t="s">
        <v>41</v>
      </c>
      <c r="F143" s="78">
        <f>IF(G143&lt;1940,"L",IF(G143&lt;1945,"SM",IF(G143&lt;1955,"M",IF(G143&gt;2000,"J",""))))</f>
      </c>
      <c r="G143" s="77">
        <v>1959</v>
      </c>
      <c r="H143" s="79"/>
      <c r="I143" s="80"/>
      <c r="J143" s="80"/>
      <c r="K143" s="79">
        <v>2</v>
      </c>
      <c r="L143" s="81">
        <f>IF(X143&lt;&gt;"",(L$5-X143+1)*1.5,"")</f>
        <v>10.5</v>
      </c>
      <c r="M143" s="82"/>
      <c r="N143" s="83"/>
      <c r="O143" s="84">
        <f>AH143</f>
        <v>0</v>
      </c>
      <c r="P143" s="84">
        <f>AI143</f>
        <v>0</v>
      </c>
      <c r="Q143" s="83">
        <f>SUM(H143:L143)</f>
        <v>12.5</v>
      </c>
      <c r="R143" s="85">
        <f>SUM(H143:L143)+MAX(M143,O143)</f>
        <v>12.5</v>
      </c>
      <c r="S143" s="86">
        <f>R143+MAX(U143,V143)</f>
        <v>15.5</v>
      </c>
      <c r="T143" s="85">
        <f>SUM($H143:$L143)+MAX(N143,P143)</f>
        <v>12.5</v>
      </c>
      <c r="U143" s="87">
        <f>IF(M143&gt;0,3,0)</f>
        <v>0</v>
      </c>
      <c r="V143" s="87">
        <f>IF(Q143&gt;0,3,0)</f>
        <v>3</v>
      </c>
      <c r="W143" s="88"/>
      <c r="X143" s="88">
        <v>70</v>
      </c>
      <c r="Y143" s="98"/>
      <c r="Z143" s="79"/>
      <c r="AA143" s="90"/>
      <c r="AB143" s="79"/>
      <c r="AC143" s="88"/>
      <c r="AD143" s="79"/>
      <c r="AE143" s="100"/>
      <c r="AF143" s="79"/>
      <c r="AG143" s="79"/>
      <c r="AH143" s="94">
        <f>MAX(AB143:AG143)</f>
        <v>0</v>
      </c>
      <c r="AI143" s="90">
        <f>AH143*AI$5</f>
        <v>0</v>
      </c>
      <c r="AL143" s="2"/>
    </row>
    <row r="144" spans="1:46" s="95" customFormat="1" ht="15.75" customHeight="1">
      <c r="A144" s="75">
        <f>A143+1</f>
        <v>138</v>
      </c>
      <c r="B144" s="113" t="s">
        <v>192</v>
      </c>
      <c r="C144" s="42" t="s">
        <v>46</v>
      </c>
      <c r="D144" s="77" t="s">
        <v>40</v>
      </c>
      <c r="E144" s="41" t="s">
        <v>73</v>
      </c>
      <c r="F144" s="78">
        <f>IF(G144&lt;1940,"L",IF(G144&lt;1945,"SM",IF(G144&lt;1955,"M",IF(G144&gt;2000,"J",""))))</f>
      </c>
      <c r="G144" s="129">
        <v>1957</v>
      </c>
      <c r="H144" s="79"/>
      <c r="I144" s="80"/>
      <c r="J144" s="80">
        <v>1</v>
      </c>
      <c r="K144" s="88"/>
      <c r="L144" s="81">
        <f>IF(X144&lt;&gt;"",(L$5-X144+1)*1.5,"")</f>
      </c>
      <c r="M144" s="82">
        <f>Z144</f>
        <v>23</v>
      </c>
      <c r="N144" s="83">
        <f>AA144</f>
        <v>11.5</v>
      </c>
      <c r="O144" s="84">
        <f>AH144</f>
        <v>2</v>
      </c>
      <c r="P144" s="84">
        <f>AI144</f>
        <v>1</v>
      </c>
      <c r="Q144" s="83">
        <f>SUM(H144:L144)</f>
        <v>1</v>
      </c>
      <c r="R144" s="85">
        <f>SUM(H144:L144)+MAX(M144,O144)</f>
        <v>24</v>
      </c>
      <c r="S144" s="86">
        <f>R144+MAX(U144,V144)</f>
        <v>27</v>
      </c>
      <c r="T144" s="85">
        <f>SUM($H144:$L144)+MAX(N144,P144)</f>
        <v>12.5</v>
      </c>
      <c r="U144" s="87">
        <f>IF(M144&gt;0,3,0)</f>
        <v>3</v>
      </c>
      <c r="V144" s="87">
        <f>IF(Q144&gt;0,3,0)</f>
        <v>3</v>
      </c>
      <c r="W144" s="88"/>
      <c r="X144" s="88"/>
      <c r="Y144" s="98">
        <v>29</v>
      </c>
      <c r="Z144" s="79">
        <f>IF(Y144&gt;0,Y$5-Y144+1,0)</f>
        <v>23</v>
      </c>
      <c r="AA144" s="90">
        <f>Z144*AA$5</f>
        <v>11.5</v>
      </c>
      <c r="AB144" s="79"/>
      <c r="AC144" s="88"/>
      <c r="AD144" s="79"/>
      <c r="AE144" s="100"/>
      <c r="AF144" s="79"/>
      <c r="AG144" s="79">
        <v>2</v>
      </c>
      <c r="AH144" s="94">
        <f>MAX(AB144:AG144)</f>
        <v>2</v>
      </c>
      <c r="AI144" s="90">
        <f>AH144*AI$5</f>
        <v>1</v>
      </c>
      <c r="AM144" s="2"/>
      <c r="AN144" s="96"/>
      <c r="AO144" s="96"/>
      <c r="AT144" s="2"/>
    </row>
    <row r="145" spans="1:52" s="95" customFormat="1" ht="15.75" customHeight="1">
      <c r="A145" s="75">
        <f>A144+1</f>
        <v>139</v>
      </c>
      <c r="B145" s="113" t="s">
        <v>193</v>
      </c>
      <c r="C145" s="42" t="s">
        <v>120</v>
      </c>
      <c r="D145" s="42" t="s">
        <v>126</v>
      </c>
      <c r="E145" s="41" t="s">
        <v>73</v>
      </c>
      <c r="F145" s="78"/>
      <c r="G145" s="77"/>
      <c r="H145" s="79"/>
      <c r="I145" s="80"/>
      <c r="J145" s="80"/>
      <c r="K145" s="79"/>
      <c r="L145" s="81">
        <f>IF(X145&lt;&gt;"",(L$5-X145+1)*1.5,"")</f>
      </c>
      <c r="M145" s="82"/>
      <c r="N145" s="83"/>
      <c r="O145" s="84">
        <f>AH145</f>
        <v>25</v>
      </c>
      <c r="P145" s="84">
        <f>AI145</f>
        <v>12.5</v>
      </c>
      <c r="Q145" s="83">
        <f>SUM(H145:L145)</f>
        <v>0</v>
      </c>
      <c r="R145" s="85">
        <f>SUM(H145:L145)+MAX(M145,O145)</f>
        <v>25</v>
      </c>
      <c r="S145" s="86">
        <f>R145+MAX(U145,V145)</f>
        <v>25</v>
      </c>
      <c r="T145" s="85">
        <f>SUM($H145:$L145)+MAX(N145,P145)</f>
        <v>12.5</v>
      </c>
      <c r="U145" s="87">
        <f>IF(M145&gt;0,3,0)</f>
        <v>0</v>
      </c>
      <c r="V145" s="87">
        <f>IF(Q145&gt;0,3,0)</f>
        <v>0</v>
      </c>
      <c r="W145" s="88"/>
      <c r="X145" s="88"/>
      <c r="Y145" s="98"/>
      <c r="Z145" s="79"/>
      <c r="AA145" s="90"/>
      <c r="AB145" s="79"/>
      <c r="AC145" s="88"/>
      <c r="AD145" s="79">
        <v>25</v>
      </c>
      <c r="AE145" s="100"/>
      <c r="AF145" s="79"/>
      <c r="AG145" s="79"/>
      <c r="AH145" s="94">
        <f>MAX(AB145:AG145)</f>
        <v>25</v>
      </c>
      <c r="AI145" s="90">
        <f>AH145*AI$5</f>
        <v>12.5</v>
      </c>
      <c r="AX145" s="96"/>
      <c r="AY145" s="96"/>
      <c r="AZ145" s="96"/>
    </row>
    <row r="146" spans="1:52" ht="15.75" customHeight="1">
      <c r="A146" s="75">
        <f>A145+1</f>
        <v>140</v>
      </c>
      <c r="B146" s="97" t="s">
        <v>194</v>
      </c>
      <c r="C146" s="42" t="s">
        <v>39</v>
      </c>
      <c r="D146" s="77" t="s">
        <v>40</v>
      </c>
      <c r="E146" s="77" t="s">
        <v>41</v>
      </c>
      <c r="F146" s="78">
        <f>IF(G146&lt;1940,"L",IF(G146&lt;1945,"SM",IF(G146&lt;1955,"M",IF(G146&gt;2000,"J",""))))</f>
      </c>
      <c r="G146" s="77">
        <v>1962</v>
      </c>
      <c r="H146" s="79"/>
      <c r="I146" s="80"/>
      <c r="J146" s="80"/>
      <c r="K146" s="88"/>
      <c r="L146" s="81">
        <f>IF(X146&lt;&gt;"",(L$5-X146+1)*1.5,"")</f>
      </c>
      <c r="M146" s="102">
        <f>Z146</f>
        <v>2</v>
      </c>
      <c r="N146" s="83">
        <f>AA146</f>
        <v>1</v>
      </c>
      <c r="O146" s="84">
        <f>AH146</f>
        <v>24</v>
      </c>
      <c r="P146" s="84">
        <f>AI146</f>
        <v>12</v>
      </c>
      <c r="Q146" s="83">
        <f>SUM(H146:L146)</f>
        <v>0</v>
      </c>
      <c r="R146" s="85">
        <f>SUM(H146:L146)+MAX(M146,O146)</f>
        <v>24</v>
      </c>
      <c r="S146" s="86">
        <f>R146+MAX(U146,V146)</f>
        <v>27</v>
      </c>
      <c r="T146" s="85">
        <f>SUM($H146:$L146)+MAX(N146,P146)</f>
        <v>12</v>
      </c>
      <c r="U146" s="87">
        <f>IF(M146&gt;0,3,0)</f>
        <v>3</v>
      </c>
      <c r="V146" s="87">
        <f>IF(Q146&gt;0,3,0)</f>
        <v>0</v>
      </c>
      <c r="W146" s="88"/>
      <c r="X146" s="88"/>
      <c r="Y146" s="88">
        <v>50</v>
      </c>
      <c r="Z146" s="91">
        <f>IF(Y146&gt;0,Y$5-Y146+1,0)</f>
        <v>2</v>
      </c>
      <c r="AA146" s="90">
        <f>Z146*AA$5</f>
        <v>1</v>
      </c>
      <c r="AB146" s="79">
        <v>24</v>
      </c>
      <c r="AC146" s="88"/>
      <c r="AD146" s="79"/>
      <c r="AE146" s="100"/>
      <c r="AF146" s="79"/>
      <c r="AG146" s="79"/>
      <c r="AH146" s="94">
        <f>MAX(AB146:AG146)</f>
        <v>24</v>
      </c>
      <c r="AI146" s="90">
        <f>AH146*AI$5</f>
        <v>12</v>
      </c>
      <c r="AJ146" s="122"/>
      <c r="AK146" s="95"/>
      <c r="AL146" s="95"/>
      <c r="AM146" s="95"/>
      <c r="AN146" s="95"/>
      <c r="AO146" s="95"/>
      <c r="AR146" s="95"/>
      <c r="AS146" s="95"/>
      <c r="AT146" s="95"/>
      <c r="AU146" s="95"/>
      <c r="AV146" s="95"/>
      <c r="AW146" s="95"/>
      <c r="AX146" s="95"/>
      <c r="AY146" s="95"/>
      <c r="AZ146" s="95"/>
    </row>
    <row r="147" spans="1:36" s="95" customFormat="1" ht="15.75" customHeight="1">
      <c r="A147" s="75">
        <f>A146+1</f>
        <v>141</v>
      </c>
      <c r="B147" s="111" t="s">
        <v>195</v>
      </c>
      <c r="C147" s="42" t="s">
        <v>120</v>
      </c>
      <c r="D147" s="42" t="s">
        <v>196</v>
      </c>
      <c r="E147" s="77" t="s">
        <v>41</v>
      </c>
      <c r="F147" s="78"/>
      <c r="G147" s="77"/>
      <c r="H147" s="79"/>
      <c r="I147" s="80"/>
      <c r="J147" s="80"/>
      <c r="K147" s="79"/>
      <c r="L147" s="81">
        <f>IF(X147&lt;&gt;"",(L$5-X147+1)*1.5,"")</f>
      </c>
      <c r="M147" s="82"/>
      <c r="N147" s="83"/>
      <c r="O147" s="84">
        <f>AH147</f>
        <v>24</v>
      </c>
      <c r="P147" s="84">
        <f>AI147</f>
        <v>12</v>
      </c>
      <c r="Q147" s="83">
        <f>SUM(H147:L147)</f>
        <v>0</v>
      </c>
      <c r="R147" s="85">
        <f>SUM(H147:L147)+MAX(M147,O147)</f>
        <v>24</v>
      </c>
      <c r="S147" s="86">
        <f>R147+MAX(U147,V147)</f>
        <v>24</v>
      </c>
      <c r="T147" s="85">
        <f>SUM($H147:$L147)+MAX(N147,P147)</f>
        <v>12</v>
      </c>
      <c r="U147" s="87">
        <f>IF(M147&gt;0,3,0)</f>
        <v>0</v>
      </c>
      <c r="V147" s="87">
        <f>IF(Q147&gt;0,3,0)</f>
        <v>0</v>
      </c>
      <c r="W147" s="88"/>
      <c r="X147" s="88"/>
      <c r="Y147" s="98"/>
      <c r="Z147" s="79"/>
      <c r="AA147" s="90"/>
      <c r="AB147" s="79"/>
      <c r="AC147" s="88"/>
      <c r="AD147" s="79">
        <v>24</v>
      </c>
      <c r="AE147" s="100"/>
      <c r="AF147" s="79"/>
      <c r="AG147" s="79"/>
      <c r="AH147" s="94">
        <f>MAX(AB147:AG147)</f>
        <v>24</v>
      </c>
      <c r="AI147" s="90">
        <f>AH147*AI$5</f>
        <v>12</v>
      </c>
      <c r="AJ147" s="96"/>
    </row>
    <row r="148" spans="1:43" s="95" customFormat="1" ht="15.75" customHeight="1">
      <c r="A148" s="75">
        <f>A147+1</f>
        <v>142</v>
      </c>
      <c r="B148" s="76" t="s">
        <v>197</v>
      </c>
      <c r="C148" s="42" t="s">
        <v>44</v>
      </c>
      <c r="D148" s="77" t="s">
        <v>40</v>
      </c>
      <c r="E148" s="77" t="s">
        <v>41</v>
      </c>
      <c r="F148" s="78" t="str">
        <f>IF(G148&lt;1940,"L",IF(G148&lt;1945,"SM",IF(G148&lt;1955,"M",IF(G148&gt;2000,"J",""))))</f>
        <v>M</v>
      </c>
      <c r="G148" s="77">
        <v>1947</v>
      </c>
      <c r="H148" s="79"/>
      <c r="I148" s="80"/>
      <c r="J148" s="80"/>
      <c r="K148" s="79"/>
      <c r="L148" s="81">
        <f>IF(X148&lt;&gt;"",(L$5-X148+1)*1.5,"")</f>
      </c>
      <c r="M148" s="82">
        <f>Z148</f>
        <v>24</v>
      </c>
      <c r="N148" s="83">
        <f>AA148</f>
        <v>12</v>
      </c>
      <c r="O148" s="84">
        <f>AH148</f>
        <v>15</v>
      </c>
      <c r="P148" s="84">
        <f>AI148</f>
        <v>7.5</v>
      </c>
      <c r="Q148" s="83">
        <f>SUM(H148:L148)</f>
        <v>0</v>
      </c>
      <c r="R148" s="85">
        <f>SUM(H148:L148)+MAX(M148,O148)</f>
        <v>24</v>
      </c>
      <c r="S148" s="86">
        <f>R148+MAX(U148,V148)</f>
        <v>27</v>
      </c>
      <c r="T148" s="85">
        <f>SUM($H148:$L148)+MAX(N148,P148)</f>
        <v>12</v>
      </c>
      <c r="U148" s="87">
        <f>IF(M148&gt;0,3,0)</f>
        <v>3</v>
      </c>
      <c r="V148" s="87">
        <f>IF(Q148&gt;0,3,0)</f>
        <v>0</v>
      </c>
      <c r="W148" s="88"/>
      <c r="X148" s="88"/>
      <c r="Y148" s="88">
        <v>28</v>
      </c>
      <c r="Z148" s="79">
        <f>IF(Y148&gt;0,Y$5-Y148+1,0)</f>
        <v>24</v>
      </c>
      <c r="AA148" s="90">
        <f>Z148*AA$5</f>
        <v>12</v>
      </c>
      <c r="AB148" s="79"/>
      <c r="AC148" s="88"/>
      <c r="AD148" s="79">
        <v>15</v>
      </c>
      <c r="AE148" s="100"/>
      <c r="AF148" s="79"/>
      <c r="AG148" s="79"/>
      <c r="AH148" s="94">
        <f>MAX(AB148:AG148)</f>
        <v>15</v>
      </c>
      <c r="AI148" s="90">
        <f>AH148*AI$5</f>
        <v>7.5</v>
      </c>
      <c r="AM148" s="2"/>
      <c r="AQ148" s="96"/>
    </row>
    <row r="149" spans="1:52" s="95" customFormat="1" ht="15.75" customHeight="1">
      <c r="A149" s="75">
        <f>A148+1</f>
        <v>143</v>
      </c>
      <c r="B149" s="97" t="s">
        <v>198</v>
      </c>
      <c r="C149" s="42" t="s">
        <v>44</v>
      </c>
      <c r="D149" s="77" t="s">
        <v>40</v>
      </c>
      <c r="E149" s="77" t="s">
        <v>41</v>
      </c>
      <c r="F149" s="78">
        <f>IF(G149&lt;1940,"L",IF(G149&lt;1945,"SM",IF(G149&lt;1955,"M",IF(G149&gt;2000,"J",""))))</f>
      </c>
      <c r="G149" s="77">
        <v>1977</v>
      </c>
      <c r="H149" s="79"/>
      <c r="I149" s="80"/>
      <c r="J149" s="80"/>
      <c r="K149" s="88"/>
      <c r="L149" s="81">
        <f>IF(X149&lt;&gt;"",(L$5-X149+1)*1.5,"")</f>
      </c>
      <c r="M149" s="82"/>
      <c r="N149" s="83"/>
      <c r="O149" s="84">
        <f>AH149</f>
        <v>20</v>
      </c>
      <c r="P149" s="84">
        <f>AI149</f>
        <v>10</v>
      </c>
      <c r="Q149" s="83">
        <f>SUM(H149:L149)</f>
        <v>0</v>
      </c>
      <c r="R149" s="85">
        <f>SUM(H149:L149)+MAX(M149,O149)</f>
        <v>20</v>
      </c>
      <c r="S149" s="86">
        <f>R149+MAX(U149,V149)</f>
        <v>20</v>
      </c>
      <c r="T149" s="85">
        <f>SUM($H149:$L149)+MAX(N149,P149)</f>
        <v>10</v>
      </c>
      <c r="U149" s="87">
        <f>IF(M149&gt;0,3,0)</f>
        <v>0</v>
      </c>
      <c r="V149" s="87">
        <f>IF(Q149&gt;0,3,0)</f>
        <v>0</v>
      </c>
      <c r="W149" s="88"/>
      <c r="X149" s="88"/>
      <c r="Y149" s="88"/>
      <c r="Z149" s="79"/>
      <c r="AA149" s="90"/>
      <c r="AB149" s="79"/>
      <c r="AC149" s="88"/>
      <c r="AD149" s="79">
        <v>20</v>
      </c>
      <c r="AE149" s="100"/>
      <c r="AF149" s="79"/>
      <c r="AG149" s="79"/>
      <c r="AH149" s="94">
        <f>MAX(AB149:AG149)</f>
        <v>20</v>
      </c>
      <c r="AI149" s="90">
        <f>AH149*AI$5</f>
        <v>10</v>
      </c>
      <c r="AQ149" s="2"/>
      <c r="AR149" s="96"/>
      <c r="AS149" s="96"/>
      <c r="AU149" s="2"/>
      <c r="AV149" s="2"/>
      <c r="AW149" s="2"/>
      <c r="AX149" s="2"/>
      <c r="AY149" s="2"/>
      <c r="AZ149" s="2"/>
    </row>
    <row r="150" spans="1:41" s="95" customFormat="1" ht="15.75" customHeight="1">
      <c r="A150" s="75">
        <f>A149+1</f>
        <v>144</v>
      </c>
      <c r="B150" s="76" t="s">
        <v>199</v>
      </c>
      <c r="C150" s="42" t="s">
        <v>82</v>
      </c>
      <c r="D150" s="77" t="s">
        <v>40</v>
      </c>
      <c r="E150" s="77" t="s">
        <v>41</v>
      </c>
      <c r="F150" s="78">
        <f>IF(G150&lt;1940,"L",IF(G150&lt;1945,"SM",IF(G150&lt;1955,"M",IF(G150&gt;2000,"J",""))))</f>
      </c>
      <c r="G150" s="108">
        <v>1965</v>
      </c>
      <c r="H150" s="79"/>
      <c r="I150" s="80"/>
      <c r="J150" s="80"/>
      <c r="K150" s="79"/>
      <c r="L150" s="81">
        <f>IF(X150&lt;&gt;"",(L$5-X150+1)*1.5,"")</f>
      </c>
      <c r="M150" s="102">
        <f>Z150</f>
        <v>19</v>
      </c>
      <c r="N150" s="83">
        <f>AA150</f>
        <v>9.5</v>
      </c>
      <c r="O150" s="84">
        <f>AH150</f>
        <v>7</v>
      </c>
      <c r="P150" s="84">
        <f>AI150</f>
        <v>3.5</v>
      </c>
      <c r="Q150" s="83">
        <f>SUM(H150:L150)</f>
        <v>0</v>
      </c>
      <c r="R150" s="85">
        <f>SUM(H150:L150)+MAX(M150,O150)</f>
        <v>19</v>
      </c>
      <c r="S150" s="86">
        <f>R150+MAX(U150,V150)</f>
        <v>22</v>
      </c>
      <c r="T150" s="85">
        <f>SUM($H150:$L150)+MAX(N150,P150)</f>
        <v>9.5</v>
      </c>
      <c r="U150" s="87">
        <f>IF(M150&gt;0,3,0)</f>
        <v>3</v>
      </c>
      <c r="V150" s="87">
        <f>IF(Q150&gt;0,3,0)</f>
        <v>0</v>
      </c>
      <c r="W150" s="88"/>
      <c r="X150" s="88"/>
      <c r="Y150" s="98">
        <v>33</v>
      </c>
      <c r="Z150" s="79">
        <f>IF(Y150&gt;0,Y$5-Y150+1,0)</f>
        <v>19</v>
      </c>
      <c r="AA150" s="90">
        <f>Z150*AA$5</f>
        <v>9.5</v>
      </c>
      <c r="AB150" s="91"/>
      <c r="AC150" s="88"/>
      <c r="AD150" s="79"/>
      <c r="AE150" s="93">
        <v>7</v>
      </c>
      <c r="AF150" s="79"/>
      <c r="AG150" s="79"/>
      <c r="AH150" s="94">
        <f>MAX(AB150:AG150)</f>
        <v>7</v>
      </c>
      <c r="AI150" s="90">
        <f>AH150*AI$5</f>
        <v>3.5</v>
      </c>
      <c r="AN150" s="96"/>
      <c r="AO150" s="96"/>
    </row>
    <row r="151" spans="1:52" ht="15.75" customHeight="1">
      <c r="A151" s="75">
        <f>A150+1</f>
        <v>145</v>
      </c>
      <c r="B151" s="97" t="s">
        <v>200</v>
      </c>
      <c r="C151" s="42" t="s">
        <v>7</v>
      </c>
      <c r="D151" s="77" t="s">
        <v>40</v>
      </c>
      <c r="E151" s="77" t="s">
        <v>41</v>
      </c>
      <c r="F151" s="78" t="str">
        <f>IF(G151&lt;1940,"L",IF(G151&lt;1945,"SM",IF(G151&lt;1955,"M",IF(G151&gt;2000,"J",""))))</f>
        <v>M</v>
      </c>
      <c r="G151" s="77">
        <v>1950</v>
      </c>
      <c r="H151" s="79"/>
      <c r="I151" s="80"/>
      <c r="J151" s="80"/>
      <c r="K151" s="88"/>
      <c r="L151" s="81">
        <f>IF(X151&lt;&gt;"",(L$5-X151+1)*1.5,"")</f>
      </c>
      <c r="M151" s="82"/>
      <c r="N151" s="83"/>
      <c r="O151" s="84">
        <f>AH151</f>
        <v>19</v>
      </c>
      <c r="P151" s="84">
        <f>AI151</f>
        <v>9.5</v>
      </c>
      <c r="Q151" s="83">
        <f>SUM(H151:L151)</f>
        <v>0</v>
      </c>
      <c r="R151" s="85">
        <f>SUM(H151:L151)+MAX(M151,O151)</f>
        <v>19</v>
      </c>
      <c r="S151" s="86">
        <f>R151+MAX(U151,V151)</f>
        <v>19</v>
      </c>
      <c r="T151" s="85">
        <f>SUM($H151:$L151)+MAX(N151,P151)</f>
        <v>9.5</v>
      </c>
      <c r="U151" s="87">
        <f>IF(M151&gt;0,3,0)</f>
        <v>0</v>
      </c>
      <c r="V151" s="87">
        <f>IF(Q151&gt;0,3,0)</f>
        <v>0</v>
      </c>
      <c r="W151" s="88"/>
      <c r="X151" s="88"/>
      <c r="Y151" s="98"/>
      <c r="Z151" s="79"/>
      <c r="AA151" s="90"/>
      <c r="AB151" s="79"/>
      <c r="AC151" s="88"/>
      <c r="AD151" s="79"/>
      <c r="AE151" s="100"/>
      <c r="AF151" s="79">
        <v>19</v>
      </c>
      <c r="AG151" s="79"/>
      <c r="AH151" s="94">
        <f>MAX(AB151:AG151)</f>
        <v>19</v>
      </c>
      <c r="AI151" s="90">
        <f>AH151*AI$5</f>
        <v>9.5</v>
      </c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</row>
    <row r="152" spans="1:41" s="95" customFormat="1" ht="15.75" customHeight="1">
      <c r="A152" s="75">
        <f>A151+1</f>
        <v>146</v>
      </c>
      <c r="B152" s="76" t="s">
        <v>169</v>
      </c>
      <c r="C152" s="42" t="s">
        <v>44</v>
      </c>
      <c r="D152" s="77" t="s">
        <v>40</v>
      </c>
      <c r="E152" s="77" t="s">
        <v>41</v>
      </c>
      <c r="F152" s="78">
        <f>IF(G152&lt;1939,"L",IF(G152&lt;1944,"SM",IF(G152&lt;1954,"M",IF(G152&gt;1999,"J",""))))</f>
      </c>
      <c r="G152" s="77">
        <v>1961</v>
      </c>
      <c r="H152" s="109"/>
      <c r="I152" s="80"/>
      <c r="J152" s="80"/>
      <c r="K152" s="109"/>
      <c r="L152" s="81">
        <f>IF(X152&lt;&gt;"",(L$5-X152+1)*1.5,"")</f>
      </c>
      <c r="M152" s="102"/>
      <c r="N152" s="102"/>
      <c r="O152" s="102"/>
      <c r="P152" s="84">
        <f>AI152</f>
        <v>9.5</v>
      </c>
      <c r="Q152" s="83">
        <f>SUM(H152:L152)</f>
        <v>0</v>
      </c>
      <c r="R152" s="85">
        <f>SUM(H152:L152)+MAX(M152,O152)</f>
        <v>0</v>
      </c>
      <c r="S152" s="86">
        <f>R152+MAX(U152,V152)</f>
        <v>0</v>
      </c>
      <c r="T152" s="85">
        <f>SUM($H152:$L152)+MAX(N152,P152)</f>
        <v>9.5</v>
      </c>
      <c r="U152" s="87">
        <f>IF(M152&gt;0,3,0)</f>
        <v>0</v>
      </c>
      <c r="V152" s="87">
        <f>IF(Q152&gt;0,3,0)</f>
        <v>0</v>
      </c>
      <c r="W152" s="88"/>
      <c r="X152" s="109"/>
      <c r="Y152" s="109"/>
      <c r="Z152" s="79"/>
      <c r="AA152" s="79"/>
      <c r="AB152" s="79"/>
      <c r="AC152" s="109"/>
      <c r="AD152" s="79">
        <v>19</v>
      </c>
      <c r="AE152" s="100"/>
      <c r="AF152" s="79"/>
      <c r="AG152" s="79"/>
      <c r="AH152" s="94">
        <f>MAX(AB152:AG152)</f>
        <v>19</v>
      </c>
      <c r="AI152" s="90">
        <f>AH152*AI$5</f>
        <v>9.5</v>
      </c>
      <c r="AN152" s="2"/>
      <c r="AO152" s="2"/>
    </row>
    <row r="153" spans="1:49" s="95" customFormat="1" ht="15.75" customHeight="1">
      <c r="A153" s="75">
        <f>A152+1</f>
        <v>147</v>
      </c>
      <c r="B153" s="97" t="s">
        <v>201</v>
      </c>
      <c r="C153" s="42" t="s">
        <v>7</v>
      </c>
      <c r="D153" s="77" t="s">
        <v>40</v>
      </c>
      <c r="E153" s="77" t="s">
        <v>41</v>
      </c>
      <c r="F153" s="78" t="str">
        <f>IF(G153&lt;1940,"L",IF(G153&lt;1945,"SM",IF(G153&lt;1955,"M",IF(G153&gt;2000,"J",""))))</f>
        <v>M</v>
      </c>
      <c r="G153" s="77">
        <v>1947</v>
      </c>
      <c r="H153" s="79"/>
      <c r="I153" s="80"/>
      <c r="J153" s="80"/>
      <c r="K153" s="88"/>
      <c r="L153" s="81">
        <f>IF(X153&lt;&gt;"",(L$5-X153+1)*1.5,"")</f>
      </c>
      <c r="M153" s="82">
        <f>Z153</f>
        <v>18</v>
      </c>
      <c r="N153" s="83">
        <f>AA153</f>
        <v>9</v>
      </c>
      <c r="O153" s="84">
        <f>AH153</f>
        <v>6</v>
      </c>
      <c r="P153" s="84">
        <f>AI153</f>
        <v>3</v>
      </c>
      <c r="Q153" s="83">
        <f>SUM(H153:L153)</f>
        <v>0</v>
      </c>
      <c r="R153" s="85">
        <f>SUM(H153:L153)+MAX(M153,O153)</f>
        <v>18</v>
      </c>
      <c r="S153" s="86">
        <f>R153+MAX(U153,V153)</f>
        <v>21</v>
      </c>
      <c r="T153" s="85">
        <f>SUM($H153:$L153)+MAX(N153,P153)</f>
        <v>9</v>
      </c>
      <c r="U153" s="87">
        <f>IF(M153&gt;0,3,0)</f>
        <v>3</v>
      </c>
      <c r="V153" s="87">
        <f>IF(Q153&gt;0,3,0)</f>
        <v>0</v>
      </c>
      <c r="W153" s="88"/>
      <c r="X153" s="88"/>
      <c r="Y153" s="88">
        <v>34</v>
      </c>
      <c r="Z153" s="79">
        <f>IF(Y153&gt;0,Y$5-Y153+1,0)</f>
        <v>18</v>
      </c>
      <c r="AA153" s="90">
        <f>Z153*AA$5</f>
        <v>9</v>
      </c>
      <c r="AB153" s="79"/>
      <c r="AC153" s="88"/>
      <c r="AD153" s="79"/>
      <c r="AE153" s="100"/>
      <c r="AF153" s="79">
        <v>6</v>
      </c>
      <c r="AG153" s="79"/>
      <c r="AH153" s="94">
        <f>MAX(AB153:AG153)</f>
        <v>6</v>
      </c>
      <c r="AI153" s="90">
        <f>AH153*AI$5</f>
        <v>3</v>
      </c>
      <c r="AN153" s="2"/>
      <c r="AO153" s="2"/>
      <c r="AQ153" s="96"/>
      <c r="AR153" s="2"/>
      <c r="AS153" s="2"/>
      <c r="AU153" s="2"/>
      <c r="AV153" s="2"/>
      <c r="AW153" s="2"/>
    </row>
    <row r="154" spans="1:52" ht="15.75" customHeight="1">
      <c r="A154" s="75">
        <f>A153+1</f>
        <v>148</v>
      </c>
      <c r="B154" s="76" t="s">
        <v>202</v>
      </c>
      <c r="C154" s="42" t="s">
        <v>44</v>
      </c>
      <c r="D154" s="77" t="s">
        <v>40</v>
      </c>
      <c r="E154" s="77" t="s">
        <v>41</v>
      </c>
      <c r="F154" s="78">
        <f>IF(G154&lt;1940,"L",IF(G154&lt;1945,"SM",IF(G154&lt;1955,"M",IF(G154&gt;2000,"J",""))))</f>
      </c>
      <c r="G154" s="77">
        <v>1955</v>
      </c>
      <c r="H154" s="79"/>
      <c r="I154" s="80"/>
      <c r="J154" s="80"/>
      <c r="K154" s="79"/>
      <c r="L154" s="81">
        <f>IF(X154&lt;&gt;"",(L$5-X154+1)*1.5,"")</f>
      </c>
      <c r="M154" s="82"/>
      <c r="N154" s="83"/>
      <c r="O154" s="84">
        <f>AH154</f>
        <v>18</v>
      </c>
      <c r="P154" s="84">
        <f>AI154</f>
        <v>9</v>
      </c>
      <c r="Q154" s="83">
        <f>SUM(H154:L154)</f>
        <v>0</v>
      </c>
      <c r="R154" s="85">
        <f>SUM(H154:L154)+MAX(M154,O154)</f>
        <v>18</v>
      </c>
      <c r="S154" s="86">
        <f>R154+MAX(U154,V154)</f>
        <v>18</v>
      </c>
      <c r="T154" s="85">
        <f>SUM($H154:$L154)+MAX(N154,P154)</f>
        <v>9</v>
      </c>
      <c r="U154" s="87">
        <f>IF(M154&gt;0,3,0)</f>
        <v>0</v>
      </c>
      <c r="V154" s="87">
        <f>IF(Q154&gt;0,3,0)</f>
        <v>0</v>
      </c>
      <c r="W154" s="88"/>
      <c r="X154" s="88"/>
      <c r="Y154" s="98"/>
      <c r="Z154" s="79"/>
      <c r="AA154" s="90"/>
      <c r="AB154" s="79"/>
      <c r="AC154" s="88"/>
      <c r="AD154" s="79"/>
      <c r="AE154" s="93">
        <v>18</v>
      </c>
      <c r="AF154" s="79"/>
      <c r="AG154" s="79"/>
      <c r="AH154" s="94">
        <f>MAX(AB154:AG154)</f>
        <v>18</v>
      </c>
      <c r="AI154" s="90">
        <f>AH154*AI$5</f>
        <v>9</v>
      </c>
      <c r="AJ154" s="95"/>
      <c r="AK154" s="96"/>
      <c r="AM154" s="95"/>
      <c r="AP154" s="95"/>
      <c r="AQ154" s="95"/>
      <c r="AR154" s="95"/>
      <c r="AS154" s="95"/>
      <c r="AT154" s="96"/>
      <c r="AU154" s="95"/>
      <c r="AV154" s="95"/>
      <c r="AW154" s="95"/>
      <c r="AX154" s="95"/>
      <c r="AY154" s="95"/>
      <c r="AZ154" s="95"/>
    </row>
    <row r="155" spans="1:49" s="95" customFormat="1" ht="15.75" customHeight="1">
      <c r="A155" s="75">
        <f>A154+1</f>
        <v>149</v>
      </c>
      <c r="B155" s="111" t="s">
        <v>203</v>
      </c>
      <c r="C155" s="42" t="s">
        <v>44</v>
      </c>
      <c r="D155" s="77" t="s">
        <v>196</v>
      </c>
      <c r="E155" s="77" t="s">
        <v>41</v>
      </c>
      <c r="F155" s="78"/>
      <c r="G155" s="104"/>
      <c r="H155" s="105"/>
      <c r="I155" s="80"/>
      <c r="J155" s="80"/>
      <c r="K155" s="106"/>
      <c r="L155" s="81">
        <f>IF(X155&lt;&gt;"",(L$5-X155+1)*1.5,"")</f>
      </c>
      <c r="M155" s="82"/>
      <c r="N155" s="83"/>
      <c r="O155" s="84">
        <f>AH155</f>
        <v>18</v>
      </c>
      <c r="P155" s="84">
        <f>AI155</f>
        <v>9</v>
      </c>
      <c r="Q155" s="83">
        <f>SUM(H155:L155)</f>
        <v>0</v>
      </c>
      <c r="R155" s="85">
        <f>SUM(H155:L155)+MAX(M155,O155)</f>
        <v>18</v>
      </c>
      <c r="S155" s="86">
        <f>R155+MAX(U155,V155)</f>
        <v>18</v>
      </c>
      <c r="T155" s="85">
        <f>SUM($H155:$L155)+MAX(N155,P155)</f>
        <v>9</v>
      </c>
      <c r="U155" s="87">
        <f>IF(M155&gt;0,3,0)</f>
        <v>0</v>
      </c>
      <c r="V155" s="87">
        <f>IF(Q155&gt;0,3,0)</f>
        <v>0</v>
      </c>
      <c r="W155" s="88"/>
      <c r="X155" s="88"/>
      <c r="Y155" s="98"/>
      <c r="Z155" s="79"/>
      <c r="AA155" s="90"/>
      <c r="AB155" s="79"/>
      <c r="AC155" s="88"/>
      <c r="AD155" s="79">
        <v>18</v>
      </c>
      <c r="AE155" s="100"/>
      <c r="AF155" s="79"/>
      <c r="AG155" s="79"/>
      <c r="AH155" s="94">
        <f>MAX(AB155:AG155)</f>
        <v>18</v>
      </c>
      <c r="AI155" s="90">
        <f>AH155*AI$5</f>
        <v>9</v>
      </c>
      <c r="AK155" s="2"/>
      <c r="AR155" s="103"/>
      <c r="AS155" s="103"/>
      <c r="AT155" s="2"/>
      <c r="AU155" s="2"/>
      <c r="AV155" s="2"/>
      <c r="AW155" s="2"/>
    </row>
    <row r="156" spans="1:49" s="95" customFormat="1" ht="15.75" customHeight="1">
      <c r="A156" s="75">
        <f>A155+1</f>
        <v>150</v>
      </c>
      <c r="B156" s="97" t="s">
        <v>204</v>
      </c>
      <c r="C156" s="42" t="s">
        <v>7</v>
      </c>
      <c r="D156" s="77" t="s">
        <v>40</v>
      </c>
      <c r="E156" s="77" t="s">
        <v>41</v>
      </c>
      <c r="F156" s="78">
        <f>IF(G156&lt;1940,"L",IF(G156&lt;1945,"SM",IF(G156&lt;1955,"M",IF(G156&gt;2000,"J",""))))</f>
      </c>
      <c r="G156" s="77">
        <v>1969</v>
      </c>
      <c r="H156" s="79"/>
      <c r="I156" s="80"/>
      <c r="J156" s="80"/>
      <c r="K156" s="88"/>
      <c r="L156" s="81">
        <f>IF(X156&lt;&gt;"",(L$5-X156+1)*1.5,"")</f>
      </c>
      <c r="M156" s="82">
        <f>Z156</f>
        <v>17</v>
      </c>
      <c r="N156" s="83">
        <f>AA156</f>
        <v>8.5</v>
      </c>
      <c r="O156" s="84">
        <f>AH156</f>
        <v>11</v>
      </c>
      <c r="P156" s="84">
        <f>AI156</f>
        <v>5.5</v>
      </c>
      <c r="Q156" s="83">
        <f>SUM(H156:L156)</f>
        <v>0</v>
      </c>
      <c r="R156" s="85">
        <f>SUM(H156:L156)+MAX(M156,O156)</f>
        <v>17</v>
      </c>
      <c r="S156" s="86">
        <f>R156+MAX(U156,V156)</f>
        <v>20</v>
      </c>
      <c r="T156" s="85">
        <f>SUM($H156:$L156)+MAX(N156,P156)</f>
        <v>8.5</v>
      </c>
      <c r="U156" s="87">
        <f>IF(M156&gt;0,3,0)</f>
        <v>3</v>
      </c>
      <c r="V156" s="87">
        <f>IF(Q156&gt;0,3,0)</f>
        <v>0</v>
      </c>
      <c r="W156" s="88"/>
      <c r="X156" s="88"/>
      <c r="Y156" s="98">
        <v>35</v>
      </c>
      <c r="Z156" s="79">
        <f>IF(Y156&gt;0,Y$5-Y156+1,0)</f>
        <v>17</v>
      </c>
      <c r="AA156" s="90">
        <f>Z156*AA$5</f>
        <v>8.5</v>
      </c>
      <c r="AB156" s="79"/>
      <c r="AC156" s="88"/>
      <c r="AD156" s="79"/>
      <c r="AE156" s="100"/>
      <c r="AF156" s="79">
        <v>11</v>
      </c>
      <c r="AG156" s="79"/>
      <c r="AH156" s="94">
        <f>MAX(AB156:AG156)</f>
        <v>11</v>
      </c>
      <c r="AI156" s="90">
        <f>AH156*AI$5</f>
        <v>5.5</v>
      </c>
      <c r="AK156" s="2"/>
      <c r="AR156" s="103"/>
      <c r="AS156" s="103"/>
      <c r="AT156" s="2"/>
      <c r="AU156" s="2"/>
      <c r="AV156" s="2"/>
      <c r="AW156" s="2"/>
    </row>
    <row r="157" spans="1:52" s="95" customFormat="1" ht="15.75" customHeight="1">
      <c r="A157" s="75">
        <f>A156+1</f>
        <v>151</v>
      </c>
      <c r="B157" s="97" t="s">
        <v>205</v>
      </c>
      <c r="C157" s="42" t="s">
        <v>7</v>
      </c>
      <c r="D157" s="77" t="s">
        <v>40</v>
      </c>
      <c r="E157" s="77" t="s">
        <v>41</v>
      </c>
      <c r="F157" s="78" t="str">
        <f>IF(G157&lt;1940,"L",IF(G157&lt;1945,"SM",IF(G157&lt;1955,"M",IF(G157&gt;2000,"J",""))))</f>
        <v>SM</v>
      </c>
      <c r="G157" s="77">
        <v>1940</v>
      </c>
      <c r="H157" s="79"/>
      <c r="I157" s="80"/>
      <c r="J157" s="80"/>
      <c r="K157" s="88"/>
      <c r="L157" s="81">
        <f>IF(X157&lt;&gt;"",(L$5-X157+1)*1.5,"")</f>
      </c>
      <c r="M157" s="82">
        <f>Z157</f>
        <v>17</v>
      </c>
      <c r="N157" s="83">
        <f>AA157</f>
        <v>8.5</v>
      </c>
      <c r="O157" s="84">
        <f>AH157</f>
        <v>1</v>
      </c>
      <c r="P157" s="84">
        <f>AI157</f>
        <v>0.5</v>
      </c>
      <c r="Q157" s="83">
        <f>SUM(H157:L157)</f>
        <v>0</v>
      </c>
      <c r="R157" s="85">
        <f>SUM(H157:L157)+MAX(M157,O157)</f>
        <v>17</v>
      </c>
      <c r="S157" s="86">
        <f>R157+MAX(U157,V157)</f>
        <v>20</v>
      </c>
      <c r="T157" s="85">
        <f>SUM($H157:$L157)+MAX(N157,P157)</f>
        <v>8.5</v>
      </c>
      <c r="U157" s="87">
        <f>IF(M157&gt;0,3,0)</f>
        <v>3</v>
      </c>
      <c r="V157" s="87">
        <f>IF(Q157&gt;0,3,0)</f>
        <v>0</v>
      </c>
      <c r="W157" s="88"/>
      <c r="X157" s="88"/>
      <c r="Y157" s="98">
        <v>35</v>
      </c>
      <c r="Z157" s="79">
        <f>IF(Y157&gt;0,Y$5-Y157+1,0)</f>
        <v>17</v>
      </c>
      <c r="AA157" s="90">
        <f>Z157*AA$5</f>
        <v>8.5</v>
      </c>
      <c r="AB157" s="79"/>
      <c r="AC157" s="88"/>
      <c r="AD157" s="79"/>
      <c r="AE157" s="100"/>
      <c r="AF157" s="79">
        <v>1</v>
      </c>
      <c r="AG157" s="79"/>
      <c r="AH157" s="94">
        <f>MAX(AB157:AG157)</f>
        <v>1</v>
      </c>
      <c r="AI157" s="90">
        <f>AH157*AI$5</f>
        <v>0.5</v>
      </c>
      <c r="AT157" s="2"/>
      <c r="AU157" s="2"/>
      <c r="AV157" s="2"/>
      <c r="AW157" s="2"/>
      <c r="AX157" s="96"/>
      <c r="AY157" s="96"/>
      <c r="AZ157" s="96"/>
    </row>
    <row r="158" spans="1:52" s="95" customFormat="1" ht="15.75" customHeight="1">
      <c r="A158" s="75">
        <f>A157+1</f>
        <v>152</v>
      </c>
      <c r="B158" s="97" t="s">
        <v>206</v>
      </c>
      <c r="C158" s="42" t="s">
        <v>7</v>
      </c>
      <c r="D158" s="77" t="s">
        <v>40</v>
      </c>
      <c r="E158" s="77" t="s">
        <v>41</v>
      </c>
      <c r="F158" s="78">
        <f>IF(G158&lt;1940,"L",IF(G158&lt;1945,"SM",IF(G158&lt;1955,"M",IF(G158&gt;2000,"J",""))))</f>
      </c>
      <c r="G158" s="77">
        <v>1964</v>
      </c>
      <c r="H158" s="79"/>
      <c r="I158" s="80"/>
      <c r="J158" s="80"/>
      <c r="K158" s="88"/>
      <c r="L158" s="81">
        <f>IF(X158&lt;&gt;"",(L$5-X158+1)*1.5,"")</f>
      </c>
      <c r="M158" s="82">
        <f>Z158</f>
        <v>17</v>
      </c>
      <c r="N158" s="83">
        <f>AA158</f>
        <v>8.5</v>
      </c>
      <c r="O158" s="84">
        <f>AH158</f>
        <v>9</v>
      </c>
      <c r="P158" s="84">
        <f>AI158</f>
        <v>4.5</v>
      </c>
      <c r="Q158" s="83">
        <f>SUM(H158:L158)</f>
        <v>0</v>
      </c>
      <c r="R158" s="85">
        <f>SUM(H158:L158)+MAX(M158,O158)</f>
        <v>17</v>
      </c>
      <c r="S158" s="86">
        <f>R158+MAX(U158,V158)</f>
        <v>20</v>
      </c>
      <c r="T158" s="85">
        <f>SUM($H158:$L158)+MAX(N158,P158)</f>
        <v>8.5</v>
      </c>
      <c r="U158" s="87">
        <f>IF(M158&gt;0,3,0)</f>
        <v>3</v>
      </c>
      <c r="V158" s="87">
        <f>IF(Q158&gt;0,3,0)</f>
        <v>0</v>
      </c>
      <c r="W158" s="88"/>
      <c r="X158" s="88"/>
      <c r="Y158" s="98">
        <v>35</v>
      </c>
      <c r="Z158" s="79">
        <f>IF(Y158&gt;0,Y$5-Y158+1,0)</f>
        <v>17</v>
      </c>
      <c r="AA158" s="90">
        <f>Z158*AA$5</f>
        <v>8.5</v>
      </c>
      <c r="AB158" s="79"/>
      <c r="AC158" s="88"/>
      <c r="AD158" s="79"/>
      <c r="AE158" s="100"/>
      <c r="AF158" s="79">
        <v>9</v>
      </c>
      <c r="AG158" s="79"/>
      <c r="AH158" s="94">
        <f>MAX(AB158:AG158)</f>
        <v>9</v>
      </c>
      <c r="AI158" s="90">
        <f>AH158*AI$5</f>
        <v>4.5</v>
      </c>
      <c r="AU158" s="2"/>
      <c r="AV158" s="2"/>
      <c r="AW158" s="2"/>
      <c r="AX158" s="2"/>
      <c r="AY158" s="2"/>
      <c r="AZ158" s="2"/>
    </row>
    <row r="159" spans="1:45" s="95" customFormat="1" ht="15.75" customHeight="1">
      <c r="A159" s="75">
        <f>A158+1</f>
        <v>153</v>
      </c>
      <c r="B159" s="97" t="s">
        <v>207</v>
      </c>
      <c r="C159" s="42" t="s">
        <v>44</v>
      </c>
      <c r="D159" s="77" t="s">
        <v>40</v>
      </c>
      <c r="E159" s="77" t="s">
        <v>41</v>
      </c>
      <c r="F159" s="78">
        <f>IF(G159&lt;1940,"L",IF(G159&lt;1945,"SM",IF(G159&lt;1955,"M",IF(G159&gt;2000,"J",""))))</f>
      </c>
      <c r="G159" s="77">
        <v>1956</v>
      </c>
      <c r="H159" s="79"/>
      <c r="I159" s="80"/>
      <c r="J159" s="80"/>
      <c r="K159" s="88"/>
      <c r="L159" s="81">
        <f>IF(X159&lt;&gt;"",(L$5-X159+1)*1.5,"")</f>
      </c>
      <c r="M159" s="82">
        <f>Z159</f>
        <v>17</v>
      </c>
      <c r="N159" s="83">
        <f>AA159</f>
        <v>8.5</v>
      </c>
      <c r="O159" s="84">
        <f>AH159</f>
        <v>4</v>
      </c>
      <c r="P159" s="84">
        <f>AI159</f>
        <v>2</v>
      </c>
      <c r="Q159" s="83">
        <f>SUM(H159:L159)</f>
        <v>0</v>
      </c>
      <c r="R159" s="85">
        <f>SUM(H159:L159)+MAX(M159,O159)</f>
        <v>17</v>
      </c>
      <c r="S159" s="86">
        <f>R159+MAX(U159,V159)</f>
        <v>20</v>
      </c>
      <c r="T159" s="85">
        <f>SUM($H159:$L159)+MAX(N159,P159)</f>
        <v>8.5</v>
      </c>
      <c r="U159" s="87">
        <f>IF(M159&gt;0,3,0)</f>
        <v>3</v>
      </c>
      <c r="V159" s="87">
        <f>IF(Q159&gt;0,3,0)</f>
        <v>0</v>
      </c>
      <c r="W159" s="88"/>
      <c r="X159" s="88"/>
      <c r="Y159" s="98">
        <v>35</v>
      </c>
      <c r="Z159" s="79">
        <f>IF(Y159&gt;0,Y$5-Y159+1,0)</f>
        <v>17</v>
      </c>
      <c r="AA159" s="90">
        <f>Z159*AA$5</f>
        <v>8.5</v>
      </c>
      <c r="AB159" s="79"/>
      <c r="AC159" s="88"/>
      <c r="AD159" s="79"/>
      <c r="AE159" s="100"/>
      <c r="AF159" s="79">
        <v>4</v>
      </c>
      <c r="AG159" s="79"/>
      <c r="AH159" s="94">
        <f>MAX(AB159:AG159)</f>
        <v>4</v>
      </c>
      <c r="AI159" s="90">
        <f>AH159*AI$5</f>
        <v>2</v>
      </c>
      <c r="AR159" s="2"/>
      <c r="AS159" s="2"/>
    </row>
    <row r="160" spans="1:49" s="95" customFormat="1" ht="15.75" customHeight="1">
      <c r="A160" s="75">
        <f>A159+1</f>
        <v>154</v>
      </c>
      <c r="B160" s="111" t="s">
        <v>208</v>
      </c>
      <c r="C160" s="42" t="s">
        <v>120</v>
      </c>
      <c r="D160" s="42" t="s">
        <v>209</v>
      </c>
      <c r="E160" s="77" t="s">
        <v>41</v>
      </c>
      <c r="F160" s="78"/>
      <c r="G160" s="77"/>
      <c r="H160" s="79"/>
      <c r="I160" s="80"/>
      <c r="J160" s="80"/>
      <c r="K160" s="79">
        <v>8</v>
      </c>
      <c r="L160" s="81">
        <f>IF(X160&lt;&gt;"",(L$5-X160+1)*1.5,"")</f>
      </c>
      <c r="M160" s="82"/>
      <c r="N160" s="83"/>
      <c r="O160" s="84">
        <f>AH160</f>
        <v>0</v>
      </c>
      <c r="P160" s="84">
        <f>AI160</f>
        <v>0</v>
      </c>
      <c r="Q160" s="83">
        <f>SUM(H160:L160)</f>
        <v>8</v>
      </c>
      <c r="R160" s="85">
        <f>SUM(H160:L160)+MAX(M160,O160)</f>
        <v>8</v>
      </c>
      <c r="S160" s="86">
        <f>R160+MAX(U160,V160)</f>
        <v>11</v>
      </c>
      <c r="T160" s="85">
        <f>SUM($H160:$L160)+MAX(N160,P160)</f>
        <v>8</v>
      </c>
      <c r="U160" s="87">
        <f>IF(M160&gt;0,3,0)</f>
        <v>0</v>
      </c>
      <c r="V160" s="87">
        <f>IF(Q160&gt;0,3,0)</f>
        <v>3</v>
      </c>
      <c r="W160" s="88"/>
      <c r="X160" s="88"/>
      <c r="Y160" s="98"/>
      <c r="Z160" s="79"/>
      <c r="AA160" s="90"/>
      <c r="AB160" s="79"/>
      <c r="AC160" s="88"/>
      <c r="AD160" s="79"/>
      <c r="AE160" s="100"/>
      <c r="AF160" s="79"/>
      <c r="AG160" s="79"/>
      <c r="AH160" s="94">
        <f>MAX(AB160:AG160)</f>
        <v>0</v>
      </c>
      <c r="AI160" s="90">
        <f>AH160*AI$5</f>
        <v>0</v>
      </c>
      <c r="AR160" s="2"/>
      <c r="AS160" s="2"/>
      <c r="AU160" s="96"/>
      <c r="AV160" s="96"/>
      <c r="AW160" s="96"/>
    </row>
    <row r="161" spans="1:42" s="95" customFormat="1" ht="15.75" customHeight="1">
      <c r="A161" s="75">
        <f>A160+1</f>
        <v>155</v>
      </c>
      <c r="B161" s="111" t="s">
        <v>210</v>
      </c>
      <c r="C161" s="42" t="s">
        <v>120</v>
      </c>
      <c r="D161" s="42" t="s">
        <v>196</v>
      </c>
      <c r="E161" s="77" t="s">
        <v>41</v>
      </c>
      <c r="F161" s="78"/>
      <c r="G161" s="77"/>
      <c r="H161" s="79"/>
      <c r="I161" s="80"/>
      <c r="J161" s="80"/>
      <c r="K161" s="79"/>
      <c r="L161" s="81">
        <f>IF(X161&lt;&gt;"",(L$5-X161+1)*1.5,"")</f>
      </c>
      <c r="M161" s="82"/>
      <c r="N161" s="83"/>
      <c r="O161" s="84">
        <f>AH161</f>
        <v>16</v>
      </c>
      <c r="P161" s="84">
        <f>AI161</f>
        <v>8</v>
      </c>
      <c r="Q161" s="83">
        <f>SUM(H161:L161)</f>
        <v>0</v>
      </c>
      <c r="R161" s="85">
        <f>SUM(H161:L161)+MAX(M161,O161)</f>
        <v>16</v>
      </c>
      <c r="S161" s="86">
        <f>R161+MAX(U161,V161)</f>
        <v>16</v>
      </c>
      <c r="T161" s="85">
        <f>SUM($H161:$L161)+MAX(N161,P161)</f>
        <v>8</v>
      </c>
      <c r="U161" s="87">
        <f>IF(M161&gt;0,3,0)</f>
        <v>0</v>
      </c>
      <c r="V161" s="87">
        <f>IF(Q161&gt;0,3,0)</f>
        <v>0</v>
      </c>
      <c r="W161" s="88"/>
      <c r="X161" s="88"/>
      <c r="Y161" s="98"/>
      <c r="Z161" s="79"/>
      <c r="AA161" s="90"/>
      <c r="AB161" s="79"/>
      <c r="AC161" s="88"/>
      <c r="AD161" s="79">
        <v>16</v>
      </c>
      <c r="AE161" s="100"/>
      <c r="AF161" s="79"/>
      <c r="AG161" s="79"/>
      <c r="AH161" s="94">
        <f>MAX(AB161:AG161)</f>
        <v>16</v>
      </c>
      <c r="AI161" s="90">
        <f>AH161*AI$5</f>
        <v>8</v>
      </c>
      <c r="AJ161" s="2"/>
      <c r="AL161" s="2"/>
      <c r="AM161" s="96"/>
      <c r="AN161" s="96"/>
      <c r="AO161" s="96"/>
      <c r="AP161" s="96"/>
    </row>
    <row r="162" spans="1:42" s="95" customFormat="1" ht="15.75" customHeight="1">
      <c r="A162" s="75">
        <f>A161+1</f>
        <v>156</v>
      </c>
      <c r="B162" s="97" t="s">
        <v>211</v>
      </c>
      <c r="C162" s="42" t="s">
        <v>39</v>
      </c>
      <c r="D162" s="77" t="s">
        <v>40</v>
      </c>
      <c r="E162" s="77" t="s">
        <v>41</v>
      </c>
      <c r="F162" s="78">
        <f>IF(G162&lt;1940,"L",IF(G162&lt;1945,"SM",IF(G162&lt;1955,"M",IF(G162&gt;2000,"J",""))))</f>
      </c>
      <c r="G162" s="77">
        <v>1976</v>
      </c>
      <c r="H162" s="79"/>
      <c r="I162" s="80"/>
      <c r="J162" s="80"/>
      <c r="K162" s="88"/>
      <c r="L162" s="81">
        <f>IF(X162&lt;&gt;"",(L$5-X162+1)*1.5,"")</f>
      </c>
      <c r="M162" s="102"/>
      <c r="N162" s="107"/>
      <c r="O162" s="84">
        <f>AH162</f>
        <v>15</v>
      </c>
      <c r="P162" s="84">
        <f>AI162</f>
        <v>7.5</v>
      </c>
      <c r="Q162" s="83">
        <f>SUM(H162:L162)</f>
        <v>0</v>
      </c>
      <c r="R162" s="85">
        <f>SUM(H162:L162)+MAX(M162,O162)</f>
        <v>15</v>
      </c>
      <c r="S162" s="86">
        <f>R162+MAX(U162,V162)</f>
        <v>15</v>
      </c>
      <c r="T162" s="85">
        <f>SUM($H162:$L162)+MAX(N162,P162)</f>
        <v>7.5</v>
      </c>
      <c r="U162" s="87">
        <f>IF(M162&gt;0,3,0)</f>
        <v>0</v>
      </c>
      <c r="V162" s="87">
        <f>IF(Q162&gt;0,3,0)</f>
        <v>0</v>
      </c>
      <c r="W162" s="88"/>
      <c r="X162" s="88"/>
      <c r="Y162" s="88"/>
      <c r="Z162" s="79"/>
      <c r="AA162" s="90"/>
      <c r="AB162" s="79">
        <v>15</v>
      </c>
      <c r="AC162" s="88"/>
      <c r="AD162" s="79"/>
      <c r="AE162" s="100"/>
      <c r="AF162" s="79"/>
      <c r="AG162" s="79"/>
      <c r="AH162" s="94">
        <f>MAX(AB162:AG162)</f>
        <v>15</v>
      </c>
      <c r="AI162" s="90">
        <f>AH162*AI$5</f>
        <v>7.5</v>
      </c>
      <c r="AL162" s="2"/>
      <c r="AM162" s="96"/>
      <c r="AN162" s="96"/>
      <c r="AO162" s="96"/>
      <c r="AP162" s="96"/>
    </row>
    <row r="163" spans="1:42" s="95" customFormat="1" ht="15.75" customHeight="1">
      <c r="A163" s="75">
        <f>A162+1</f>
        <v>157</v>
      </c>
      <c r="B163" s="76" t="s">
        <v>212</v>
      </c>
      <c r="C163" s="42" t="s">
        <v>51</v>
      </c>
      <c r="D163" s="77" t="s">
        <v>40</v>
      </c>
      <c r="E163" s="77" t="s">
        <v>41</v>
      </c>
      <c r="F163" s="78">
        <f>IF(G163&lt;1940,"L",IF(G163&lt;1945,"SM",IF(G163&lt;1955,"M",IF(G163&gt;2000,"J",""))))</f>
      </c>
      <c r="G163" s="108">
        <v>1970</v>
      </c>
      <c r="H163" s="79"/>
      <c r="I163" s="80"/>
      <c r="J163" s="80"/>
      <c r="K163" s="79">
        <v>7</v>
      </c>
      <c r="L163" s="81">
        <f>IF(X163&lt;&gt;"",(L$5-X163+1)*1.5,"")</f>
      </c>
      <c r="M163" s="82"/>
      <c r="N163" s="83"/>
      <c r="O163" s="84">
        <f>AH163</f>
        <v>0</v>
      </c>
      <c r="P163" s="84">
        <f>AI163</f>
        <v>0</v>
      </c>
      <c r="Q163" s="83">
        <f>SUM(H163:L163)</f>
        <v>7</v>
      </c>
      <c r="R163" s="85">
        <f>SUM(H163:L163)+MAX(M163,O163)</f>
        <v>7</v>
      </c>
      <c r="S163" s="86">
        <f>R163+MAX(U163,V163)</f>
        <v>10</v>
      </c>
      <c r="T163" s="85">
        <f>SUM($H163:$L163)+MAX(N163,P163)</f>
        <v>7</v>
      </c>
      <c r="U163" s="87">
        <f>IF(M163&gt;0,3,0)</f>
        <v>0</v>
      </c>
      <c r="V163" s="87">
        <f>IF(Q163&gt;0,3,0)</f>
        <v>3</v>
      </c>
      <c r="W163" s="88"/>
      <c r="X163" s="88"/>
      <c r="Y163" s="98"/>
      <c r="Z163" s="79"/>
      <c r="AA163" s="90"/>
      <c r="AB163" s="91"/>
      <c r="AC163" s="88"/>
      <c r="AD163" s="79"/>
      <c r="AE163" s="100"/>
      <c r="AF163" s="79"/>
      <c r="AG163" s="79"/>
      <c r="AH163" s="94">
        <f>MAX(AB163:AG163)</f>
        <v>0</v>
      </c>
      <c r="AI163" s="90">
        <f>AH163*AI$5</f>
        <v>0</v>
      </c>
      <c r="AL163" s="2"/>
      <c r="AM163" s="96"/>
      <c r="AN163" s="96"/>
      <c r="AO163" s="96"/>
      <c r="AP163" s="96"/>
    </row>
    <row r="164" spans="1:42" s="95" customFormat="1" ht="15.75" customHeight="1">
      <c r="A164" s="75">
        <f>A163+1</f>
        <v>158</v>
      </c>
      <c r="B164" s="76" t="s">
        <v>213</v>
      </c>
      <c r="C164" s="42" t="s">
        <v>39</v>
      </c>
      <c r="D164" s="77" t="s">
        <v>40</v>
      </c>
      <c r="E164" s="77" t="s">
        <v>41</v>
      </c>
      <c r="F164" s="78">
        <f>IF(G164&lt;1940,"L",IF(G164&lt;1945,"SM",IF(G164&lt;1955,"M",IF(G164&gt;2000,"J",""))))</f>
      </c>
      <c r="G164" s="77">
        <v>1957</v>
      </c>
      <c r="H164" s="79"/>
      <c r="I164" s="80">
        <f>I$5-W164+1</f>
        <v>1</v>
      </c>
      <c r="J164" s="130"/>
      <c r="K164" s="79">
        <v>5</v>
      </c>
      <c r="L164" s="81">
        <f>IF(X164&lt;&gt;"",(L$5-X164+1)*1.5,"")</f>
      </c>
      <c r="M164" s="102"/>
      <c r="N164" s="107"/>
      <c r="O164" s="84">
        <f>AH164</f>
        <v>2</v>
      </c>
      <c r="P164" s="84">
        <f>AI164</f>
        <v>1</v>
      </c>
      <c r="Q164" s="83">
        <f>SUM(H164:L164)</f>
        <v>6</v>
      </c>
      <c r="R164" s="85">
        <f>SUM(H164:L164)+MAX(M164,O164)</f>
        <v>8</v>
      </c>
      <c r="S164" s="86">
        <f>R164+MAX(U164,V164)</f>
        <v>11</v>
      </c>
      <c r="T164" s="85">
        <f>SUM($H164:$L164)+MAX(N164,P164)</f>
        <v>7</v>
      </c>
      <c r="U164" s="87">
        <f>IF(M164&gt;0,3,0)</f>
        <v>0</v>
      </c>
      <c r="V164" s="87">
        <f>IF(Q164&gt;0,3,0)</f>
        <v>3</v>
      </c>
      <c r="W164" s="88">
        <v>80</v>
      </c>
      <c r="X164" s="79"/>
      <c r="Y164" s="89"/>
      <c r="Z164" s="79"/>
      <c r="AA164" s="90"/>
      <c r="AB164" s="79">
        <v>1</v>
      </c>
      <c r="AC164" s="79">
        <v>2</v>
      </c>
      <c r="AD164" s="79"/>
      <c r="AE164" s="100"/>
      <c r="AF164" s="79"/>
      <c r="AG164" s="105"/>
      <c r="AH164" s="94">
        <f>MAX(AB164:AG164)</f>
        <v>2</v>
      </c>
      <c r="AI164" s="90">
        <f>AH164*AI$5</f>
        <v>1</v>
      </c>
      <c r="AL164" s="2"/>
      <c r="AM164" s="96"/>
      <c r="AN164" s="96"/>
      <c r="AO164" s="96"/>
      <c r="AP164" s="96"/>
    </row>
    <row r="165" spans="1:42" s="95" customFormat="1" ht="15.75" customHeight="1">
      <c r="A165" s="75">
        <f>A164+1</f>
        <v>159</v>
      </c>
      <c r="B165" s="97" t="s">
        <v>214</v>
      </c>
      <c r="C165" s="42" t="s">
        <v>39</v>
      </c>
      <c r="D165" s="77" t="s">
        <v>40</v>
      </c>
      <c r="E165" s="104" t="s">
        <v>41</v>
      </c>
      <c r="F165" s="78">
        <f>IF(G165&lt;1940,"L",IF(G165&lt;1945,"SM",IF(G165&lt;1955,"M",IF(G165&gt;2000,"J",""))))</f>
      </c>
      <c r="G165" s="104">
        <v>1967</v>
      </c>
      <c r="H165" s="79"/>
      <c r="I165" s="80">
        <f>I$5-W165+1</f>
        <v>1</v>
      </c>
      <c r="J165" s="80"/>
      <c r="K165" s="88"/>
      <c r="L165" s="81">
        <f>IF(X165&lt;&gt;"",(L$5-X165+1)*1.5,"")</f>
      </c>
      <c r="M165" s="102"/>
      <c r="N165" s="107"/>
      <c r="O165" s="84">
        <f>AH165</f>
        <v>12</v>
      </c>
      <c r="P165" s="84">
        <f>AI165</f>
        <v>6</v>
      </c>
      <c r="Q165" s="83">
        <f>SUM(H165:L165)</f>
        <v>1</v>
      </c>
      <c r="R165" s="85">
        <f>SUM(H165:L165)+MAX(M165,O165)</f>
        <v>13</v>
      </c>
      <c r="S165" s="86">
        <f>R165+MAX(U165,V165)</f>
        <v>16</v>
      </c>
      <c r="T165" s="85">
        <f>SUM($H165:$L165)+MAX(N165,P165)</f>
        <v>7</v>
      </c>
      <c r="U165" s="87">
        <f>IF(M165&gt;0,3,0)</f>
        <v>0</v>
      </c>
      <c r="V165" s="87">
        <f>IF(Q165&gt;0,3,0)</f>
        <v>3</v>
      </c>
      <c r="W165" s="88">
        <v>80</v>
      </c>
      <c r="X165" s="88"/>
      <c r="Y165" s="88"/>
      <c r="Z165" s="91"/>
      <c r="AA165" s="90"/>
      <c r="AB165" s="79">
        <v>12</v>
      </c>
      <c r="AC165" s="88"/>
      <c r="AD165" s="79"/>
      <c r="AE165" s="100"/>
      <c r="AF165" s="79"/>
      <c r="AG165" s="79"/>
      <c r="AH165" s="94">
        <f>MAX(AB165:AG165)</f>
        <v>12</v>
      </c>
      <c r="AI165" s="90">
        <f>AH165*AI$5</f>
        <v>6</v>
      </c>
      <c r="AL165" s="2"/>
      <c r="AM165" s="96"/>
      <c r="AN165" s="96"/>
      <c r="AO165" s="96"/>
      <c r="AP165" s="96"/>
    </row>
    <row r="166" spans="1:52" ht="15.75" customHeight="1">
      <c r="A166" s="75">
        <f>A165+1</f>
        <v>160</v>
      </c>
      <c r="B166" s="76" t="s">
        <v>215</v>
      </c>
      <c r="C166" s="42" t="s">
        <v>44</v>
      </c>
      <c r="D166" s="77" t="s">
        <v>40</v>
      </c>
      <c r="E166" s="77" t="s">
        <v>41</v>
      </c>
      <c r="F166" s="78">
        <f>IF(G166&lt;1940,"L",IF(G166&lt;1945,"SM",IF(G166&lt;1955,"M",IF(G166&gt;2000,"J",""))))</f>
      </c>
      <c r="G166" s="77">
        <v>1969</v>
      </c>
      <c r="H166" s="79"/>
      <c r="I166" s="80"/>
      <c r="J166" s="80"/>
      <c r="K166" s="79"/>
      <c r="L166" s="81">
        <f>IF(X166&lt;&gt;"",(L$5-X166+1)*1.5,"")</f>
      </c>
      <c r="M166" s="102"/>
      <c r="N166" s="107"/>
      <c r="O166" s="84">
        <f>AH166</f>
        <v>14</v>
      </c>
      <c r="P166" s="84">
        <f>AI166</f>
        <v>7</v>
      </c>
      <c r="Q166" s="83">
        <f>SUM(H166:L166)</f>
        <v>0</v>
      </c>
      <c r="R166" s="85">
        <f>SUM(H166:L166)+MAX(M166,O166)</f>
        <v>14</v>
      </c>
      <c r="S166" s="86">
        <f>R166+MAX(U166,V166)</f>
        <v>14</v>
      </c>
      <c r="T166" s="85">
        <f>SUM($H166:$L166)+MAX(N166,P166)</f>
        <v>7</v>
      </c>
      <c r="U166" s="87">
        <f>IF(M166&gt;0,3,0)</f>
        <v>0</v>
      </c>
      <c r="V166" s="87">
        <f>IF(Q166&gt;0,3,0)</f>
        <v>0</v>
      </c>
      <c r="W166" s="88"/>
      <c r="X166" s="88"/>
      <c r="Y166" s="109"/>
      <c r="Z166" s="91"/>
      <c r="AA166" s="90"/>
      <c r="AB166" s="79"/>
      <c r="AC166" s="79"/>
      <c r="AD166" s="79">
        <v>14</v>
      </c>
      <c r="AE166" s="100"/>
      <c r="AF166" s="79"/>
      <c r="AG166" s="79"/>
      <c r="AH166" s="94">
        <f>MAX(AB166:AG166)</f>
        <v>14</v>
      </c>
      <c r="AI166" s="90">
        <f>AH166*AI$5</f>
        <v>7</v>
      </c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</row>
    <row r="167" spans="1:52" ht="15.75" customHeight="1">
      <c r="A167" s="75">
        <f>A166+1</f>
        <v>161</v>
      </c>
      <c r="B167" s="76" t="s">
        <v>216</v>
      </c>
      <c r="C167" s="42" t="s">
        <v>94</v>
      </c>
      <c r="D167" s="77" t="s">
        <v>40</v>
      </c>
      <c r="E167" s="77" t="s">
        <v>41</v>
      </c>
      <c r="F167" s="78">
        <f>IF(G167&lt;1940,"L",IF(G167&lt;1945,"SM",IF(G167&lt;1955,"M",IF(G167&gt;2000,"J",""))))</f>
      </c>
      <c r="G167" s="77">
        <v>1972</v>
      </c>
      <c r="H167" s="109"/>
      <c r="I167" s="80"/>
      <c r="J167" s="80"/>
      <c r="K167" s="109"/>
      <c r="L167" s="88">
        <f>IF(X167&lt;&gt;"",(L$5-X167+1)*1.5,"")</f>
      </c>
      <c r="M167" s="80"/>
      <c r="N167" s="84"/>
      <c r="O167" s="84">
        <f>AH167</f>
        <v>13</v>
      </c>
      <c r="P167" s="84">
        <f>AI167</f>
        <v>6.5</v>
      </c>
      <c r="Q167" s="83">
        <f>SUM(H167:L167)</f>
        <v>0</v>
      </c>
      <c r="R167" s="85">
        <f>SUM(H167:L167)+MAX(M167,O167)</f>
        <v>13</v>
      </c>
      <c r="S167" s="86">
        <f>R167+MAX(U167,V167)</f>
        <v>13</v>
      </c>
      <c r="T167" s="85">
        <f>SUM($H167:$L167)+MAX(N167,P167)</f>
        <v>6.5</v>
      </c>
      <c r="U167" s="131">
        <f>IF(M167&gt;0,3,0)</f>
        <v>0</v>
      </c>
      <c r="V167" s="131">
        <f>IF(Q167&gt;0,3,0)</f>
        <v>0</v>
      </c>
      <c r="W167" s="88"/>
      <c r="X167" s="109"/>
      <c r="Y167" s="89"/>
      <c r="Z167" s="79"/>
      <c r="AA167" s="90"/>
      <c r="AB167" s="79"/>
      <c r="AC167" s="109"/>
      <c r="AD167" s="79">
        <v>13</v>
      </c>
      <c r="AE167" s="100"/>
      <c r="AF167" s="79"/>
      <c r="AG167" s="79"/>
      <c r="AH167" s="94">
        <f>MAX(AB167:AG167)</f>
        <v>13</v>
      </c>
      <c r="AI167" s="90">
        <f>AH167*AI$5</f>
        <v>6.5</v>
      </c>
      <c r="AJ167" s="95"/>
      <c r="AK167" s="95"/>
      <c r="AL167" s="95"/>
      <c r="AM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</row>
    <row r="168" spans="1:49" s="95" customFormat="1" ht="15.75" customHeight="1">
      <c r="A168" s="75">
        <f>A167+1</f>
        <v>162</v>
      </c>
      <c r="B168" s="76" t="s">
        <v>217</v>
      </c>
      <c r="C168" s="42" t="s">
        <v>56</v>
      </c>
      <c r="D168" s="77" t="s">
        <v>40</v>
      </c>
      <c r="E168" s="77" t="s">
        <v>41</v>
      </c>
      <c r="F168" s="78" t="str">
        <f>IF(G168&lt;1940,"L",IF(G168&lt;1945,"SM",IF(G168&lt;1955,"M",IF(G168&gt;2000,"J",""))))</f>
        <v>SM</v>
      </c>
      <c r="G168" s="77">
        <v>1941</v>
      </c>
      <c r="H168" s="79"/>
      <c r="I168" s="80">
        <f>I$5-W168+1</f>
        <v>1</v>
      </c>
      <c r="J168" s="80"/>
      <c r="K168" s="79"/>
      <c r="L168" s="81">
        <f>IF(X168&lt;&gt;"",(L$5-X168+1)*1.5,"")</f>
        <v>4.5</v>
      </c>
      <c r="M168" s="102"/>
      <c r="N168" s="107"/>
      <c r="O168" s="84">
        <f>AH168</f>
        <v>1</v>
      </c>
      <c r="P168" s="84">
        <f>AI168</f>
        <v>0.5</v>
      </c>
      <c r="Q168" s="83">
        <f>SUM(H168:L168)</f>
        <v>5.5</v>
      </c>
      <c r="R168" s="85">
        <f>SUM(H168:L168)+MAX(M168,O168)</f>
        <v>6.5</v>
      </c>
      <c r="S168" s="86">
        <f>R168+MAX(U168,V168)</f>
        <v>9.5</v>
      </c>
      <c r="T168" s="85">
        <f>SUM($H168:$L168)+MAX(N168,P168)</f>
        <v>6</v>
      </c>
      <c r="U168" s="87">
        <f>IF(M168&gt;0,3,0)</f>
        <v>0</v>
      </c>
      <c r="V168" s="87">
        <f>IF(Q168&gt;0,3,0)</f>
        <v>3</v>
      </c>
      <c r="W168" s="88">
        <v>80</v>
      </c>
      <c r="X168" s="88">
        <v>74</v>
      </c>
      <c r="Y168" s="109"/>
      <c r="Z168" s="91"/>
      <c r="AA168" s="90"/>
      <c r="AB168" s="79"/>
      <c r="AC168" s="79">
        <v>1</v>
      </c>
      <c r="AD168" s="79"/>
      <c r="AE168" s="100"/>
      <c r="AF168" s="79"/>
      <c r="AG168" s="79"/>
      <c r="AH168" s="94">
        <f>MAX(AB168:AG168)</f>
        <v>1</v>
      </c>
      <c r="AI168" s="90">
        <f>AH168*AI$5</f>
        <v>0.5</v>
      </c>
      <c r="AK168" s="2"/>
      <c r="AN168" s="96"/>
      <c r="AO168" s="96"/>
      <c r="AR168" s="2"/>
      <c r="AS168" s="2"/>
      <c r="AU168" s="2"/>
      <c r="AV168" s="2"/>
      <c r="AW168" s="2"/>
    </row>
    <row r="169" spans="1:52" s="95" customFormat="1" ht="15.75" customHeight="1">
      <c r="A169" s="75">
        <f>A168+1</f>
        <v>163</v>
      </c>
      <c r="B169" s="76" t="s">
        <v>218</v>
      </c>
      <c r="C169" s="42" t="s">
        <v>7</v>
      </c>
      <c r="D169" s="77" t="s">
        <v>40</v>
      </c>
      <c r="E169" s="77" t="s">
        <v>41</v>
      </c>
      <c r="F169" s="78">
        <f>IF(G169&lt;1939,"L",IF(G169&lt;1944,"SM",IF(G169&lt;1954,"M",IF(G169&gt;1999,"J",""))))</f>
      </c>
      <c r="G169" s="77">
        <v>1966</v>
      </c>
      <c r="H169" s="79"/>
      <c r="I169" s="80"/>
      <c r="J169" s="80"/>
      <c r="K169" s="79"/>
      <c r="L169" s="81">
        <f>IF(X169&lt;&gt;"",(L$5-X169+1)*1.5,"")</f>
      </c>
      <c r="M169" s="82"/>
      <c r="N169" s="82"/>
      <c r="O169" s="84">
        <f>AH169</f>
        <v>12</v>
      </c>
      <c r="P169" s="84">
        <f>AI169</f>
        <v>6</v>
      </c>
      <c r="Q169" s="83">
        <f>SUM(H169:L169)</f>
        <v>0</v>
      </c>
      <c r="R169" s="85">
        <f>SUM(H169:L169)+MAX(M169,O169)</f>
        <v>12</v>
      </c>
      <c r="S169" s="86">
        <f>R169+MAX(U169,V169)</f>
        <v>12</v>
      </c>
      <c r="T169" s="85">
        <f>SUM($H169:$L169)+MAX(N169,P169)</f>
        <v>6</v>
      </c>
      <c r="U169" s="87">
        <f>IF(M169&gt;0,3,0)</f>
        <v>0</v>
      </c>
      <c r="V169" s="87">
        <f>IF(Q169&gt;0,3,0)</f>
        <v>0</v>
      </c>
      <c r="W169" s="88"/>
      <c r="X169" s="88"/>
      <c r="Y169" s="89"/>
      <c r="Z169" s="79"/>
      <c r="AA169" s="79"/>
      <c r="AB169" s="91"/>
      <c r="AC169" s="79"/>
      <c r="AD169" s="79"/>
      <c r="AE169" s="100">
        <v>12</v>
      </c>
      <c r="AF169" s="79"/>
      <c r="AG169" s="79"/>
      <c r="AH169" s="94">
        <f>MAX(AB169:AG169)</f>
        <v>12</v>
      </c>
      <c r="AI169" s="90">
        <f>AH169*AI$5</f>
        <v>6</v>
      </c>
      <c r="AM169" s="96"/>
      <c r="AQ169" s="122"/>
      <c r="AR169" s="2"/>
      <c r="AS169" s="2"/>
      <c r="AX169" s="2"/>
      <c r="AY169" s="2"/>
      <c r="AZ169" s="2"/>
    </row>
    <row r="170" spans="1:52" s="96" customFormat="1" ht="15.75" customHeight="1">
      <c r="A170" s="75">
        <f>A169+1</f>
        <v>164</v>
      </c>
      <c r="B170" s="97" t="s">
        <v>219</v>
      </c>
      <c r="C170" s="42" t="s">
        <v>82</v>
      </c>
      <c r="D170" s="77" t="s">
        <v>40</v>
      </c>
      <c r="E170" s="77" t="s">
        <v>41</v>
      </c>
      <c r="F170" s="78" t="str">
        <f>IF(G170&lt;1940,"L",IF(G170&lt;1945,"SM",IF(G170&lt;1955,"M",IF(G170&gt;2000,"J",""))))</f>
        <v>M</v>
      </c>
      <c r="G170" s="77">
        <v>1947</v>
      </c>
      <c r="H170" s="79"/>
      <c r="I170" s="80"/>
      <c r="J170" s="80"/>
      <c r="K170" s="88"/>
      <c r="L170" s="81">
        <f>IF(X170&lt;&gt;"",(L$5-X170+1)*1.5,"")</f>
      </c>
      <c r="M170" s="82">
        <f>Z170</f>
        <v>12</v>
      </c>
      <c r="N170" s="83">
        <f>AA170</f>
        <v>6</v>
      </c>
      <c r="O170" s="84">
        <f>AH170</f>
        <v>0</v>
      </c>
      <c r="P170" s="84">
        <f>AI170</f>
        <v>0</v>
      </c>
      <c r="Q170" s="83">
        <f>SUM(H170:L170)</f>
        <v>0</v>
      </c>
      <c r="R170" s="85">
        <f>SUM(H170:L170)+MAX(M170,O170)</f>
        <v>12</v>
      </c>
      <c r="S170" s="86">
        <f>R170+MAX(U170,V170)</f>
        <v>15</v>
      </c>
      <c r="T170" s="85">
        <f>SUM($H170:$L170)+MAX(N170,P170)</f>
        <v>6</v>
      </c>
      <c r="U170" s="87">
        <f>IF(M170&gt;0,3,0)</f>
        <v>3</v>
      </c>
      <c r="V170" s="87">
        <f>IF(Q170&gt;0,3,0)</f>
        <v>0</v>
      </c>
      <c r="W170" s="88"/>
      <c r="X170" s="88"/>
      <c r="Y170" s="88">
        <v>40</v>
      </c>
      <c r="Z170" s="79">
        <f>IF(Y170&gt;0,Y$5-Y170+1,0)</f>
        <v>12</v>
      </c>
      <c r="AA170" s="90">
        <f>Z170*AA$5</f>
        <v>6</v>
      </c>
      <c r="AB170" s="91"/>
      <c r="AC170" s="88"/>
      <c r="AD170" s="79"/>
      <c r="AE170" s="79"/>
      <c r="AF170" s="79"/>
      <c r="AG170" s="79"/>
      <c r="AH170" s="94">
        <f>MAX(AB170:AG170)</f>
        <v>0</v>
      </c>
      <c r="AI170" s="90">
        <f>AH170*AI$5</f>
        <v>0</v>
      </c>
      <c r="AJ170" s="95"/>
      <c r="AK170" s="95"/>
      <c r="AL170" s="2"/>
      <c r="AM170" s="95"/>
      <c r="AN170" s="95"/>
      <c r="AO170" s="95"/>
      <c r="AP170" s="95"/>
      <c r="AQ170" s="95"/>
      <c r="AR170" s="95"/>
      <c r="AS170" s="95"/>
      <c r="AT170" s="95"/>
      <c r="AU170" s="2"/>
      <c r="AV170" s="2"/>
      <c r="AW170" s="2"/>
      <c r="AX170" s="2"/>
      <c r="AY170" s="2"/>
      <c r="AZ170" s="2"/>
    </row>
    <row r="171" spans="1:52" ht="15.75" customHeight="1">
      <c r="A171" s="75">
        <f>A170+1</f>
        <v>165</v>
      </c>
      <c r="B171" s="97" t="s">
        <v>220</v>
      </c>
      <c r="C171" s="42" t="s">
        <v>7</v>
      </c>
      <c r="D171" s="77" t="s">
        <v>40</v>
      </c>
      <c r="E171" s="77" t="s">
        <v>41</v>
      </c>
      <c r="F171" s="78" t="str">
        <f>IF(G171&lt;1940,"L",IF(G171&lt;1945,"SM",IF(G171&lt;1955,"M",IF(G171&gt;2000,"J",""))))</f>
        <v>M</v>
      </c>
      <c r="G171" s="77">
        <v>1948</v>
      </c>
      <c r="H171" s="79"/>
      <c r="I171" s="80"/>
      <c r="J171" s="80"/>
      <c r="K171" s="88"/>
      <c r="L171" s="81">
        <f>IF(X171&lt;&gt;"",(L$5-X171+1)*1.5,"")</f>
      </c>
      <c r="M171" s="102"/>
      <c r="N171" s="107"/>
      <c r="O171" s="84">
        <f>AH171</f>
        <v>12</v>
      </c>
      <c r="P171" s="84">
        <f>AI171</f>
        <v>6</v>
      </c>
      <c r="Q171" s="83">
        <f>SUM(H171:L171)</f>
        <v>0</v>
      </c>
      <c r="R171" s="85">
        <f>SUM(H171:L171)+MAX(M171,O171)</f>
        <v>12</v>
      </c>
      <c r="S171" s="86">
        <f>R171+MAX(U171,V171)</f>
        <v>12</v>
      </c>
      <c r="T171" s="85">
        <f>SUM($H171:$L171)+MAX(N171,P171)</f>
        <v>6</v>
      </c>
      <c r="U171" s="87">
        <f>IF(M171&gt;0,3,0)</f>
        <v>0</v>
      </c>
      <c r="V171" s="87">
        <f>IF(Q171&gt;0,3,0)</f>
        <v>0</v>
      </c>
      <c r="W171" s="88"/>
      <c r="X171" s="88"/>
      <c r="Y171" s="88"/>
      <c r="Z171" s="91"/>
      <c r="AA171" s="90"/>
      <c r="AB171" s="79"/>
      <c r="AC171" s="88"/>
      <c r="AD171" s="105"/>
      <c r="AE171" s="100"/>
      <c r="AF171" s="79">
        <v>12</v>
      </c>
      <c r="AG171" s="79"/>
      <c r="AH171" s="94">
        <f>MAX(AB171:AG171)</f>
        <v>12</v>
      </c>
      <c r="AI171" s="90">
        <f>AH171*AI$5</f>
        <v>6</v>
      </c>
      <c r="AJ171" s="96"/>
      <c r="AK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</row>
    <row r="172" spans="1:41" s="95" customFormat="1" ht="15.75" customHeight="1">
      <c r="A172" s="75">
        <f>A171+1</f>
        <v>166</v>
      </c>
      <c r="B172" s="76" t="s">
        <v>221</v>
      </c>
      <c r="C172" s="42" t="s">
        <v>82</v>
      </c>
      <c r="D172" s="77" t="s">
        <v>40</v>
      </c>
      <c r="E172" s="77" t="s">
        <v>41</v>
      </c>
      <c r="F172" s="78">
        <f>IF(G172&lt;1940,"L",IF(G172&lt;1945,"SM",IF(G172&lt;1955,"M",IF(G172&gt;2000,"J",""))))</f>
      </c>
      <c r="G172" s="77">
        <v>1957</v>
      </c>
      <c r="H172" s="79"/>
      <c r="I172" s="80"/>
      <c r="J172" s="80"/>
      <c r="K172" s="79"/>
      <c r="L172" s="88">
        <f>IF(X172&lt;&gt;"",(L$5-X172+1)*1.5,"")</f>
      </c>
      <c r="M172" s="82"/>
      <c r="N172" s="83"/>
      <c r="O172" s="84">
        <f>AH172</f>
        <v>11</v>
      </c>
      <c r="P172" s="84">
        <f>AI172</f>
        <v>5.5</v>
      </c>
      <c r="Q172" s="83">
        <f>SUM(H172:L172)</f>
        <v>0</v>
      </c>
      <c r="R172" s="85">
        <f>SUM(H172:L172)+MAX(M172,O172)</f>
        <v>11</v>
      </c>
      <c r="S172" s="86">
        <f>R172+MAX(U172,V172)</f>
        <v>11</v>
      </c>
      <c r="T172" s="85">
        <f>SUM($H172:$L172)+MAX(N172,P172)</f>
        <v>5.5</v>
      </c>
      <c r="U172" s="87">
        <f>IF(M172&gt;0,3,0)</f>
        <v>0</v>
      </c>
      <c r="V172" s="87">
        <f>IF(Q172&gt;0,3,0)</f>
        <v>0</v>
      </c>
      <c r="W172" s="88"/>
      <c r="X172" s="88"/>
      <c r="Y172" s="109"/>
      <c r="Z172" s="79"/>
      <c r="AA172" s="90"/>
      <c r="AB172" s="79"/>
      <c r="AC172" s="79"/>
      <c r="AD172" s="79"/>
      <c r="AE172" s="79">
        <v>11</v>
      </c>
      <c r="AF172" s="79"/>
      <c r="AG172" s="79"/>
      <c r="AH172" s="94">
        <f>MAX(AB172:AG172)</f>
        <v>11</v>
      </c>
      <c r="AI172" s="90">
        <f>AH172*AI$5</f>
        <v>5.5</v>
      </c>
      <c r="AJ172" s="2"/>
      <c r="AN172" s="2"/>
      <c r="AO172" s="2"/>
    </row>
    <row r="173" spans="1:52" s="95" customFormat="1" ht="15.75" customHeight="1">
      <c r="A173" s="75">
        <f>A172+1</f>
        <v>167</v>
      </c>
      <c r="B173" s="76" t="s">
        <v>222</v>
      </c>
      <c r="C173" s="42" t="s">
        <v>44</v>
      </c>
      <c r="D173" s="77" t="s">
        <v>40</v>
      </c>
      <c r="E173" s="77" t="s">
        <v>41</v>
      </c>
      <c r="F173" s="78">
        <f>IF(G173&lt;1940,"L",IF(G173&lt;1945,"SM",IF(G173&lt;1955,"M",IF(G173&gt;2000,"J",""))))</f>
      </c>
      <c r="G173" s="77">
        <v>1956</v>
      </c>
      <c r="H173" s="79"/>
      <c r="I173" s="80"/>
      <c r="J173" s="80"/>
      <c r="K173" s="79"/>
      <c r="L173" s="81">
        <f>IF(X173&lt;&gt;"",(L$5-X173+1)*1.5,"")</f>
      </c>
      <c r="M173" s="82"/>
      <c r="N173" s="83"/>
      <c r="O173" s="84">
        <f>AH173</f>
        <v>11</v>
      </c>
      <c r="P173" s="84">
        <f>AI173</f>
        <v>5.5</v>
      </c>
      <c r="Q173" s="83">
        <f>SUM(H173:L173)</f>
        <v>0</v>
      </c>
      <c r="R173" s="85">
        <f>SUM(H173:L173)+MAX(M173,O173)</f>
        <v>11</v>
      </c>
      <c r="S173" s="86">
        <f>R173+MAX(U173,V173)</f>
        <v>11</v>
      </c>
      <c r="T173" s="85">
        <f>SUM($H173:$L173)+MAX(N173,P173)</f>
        <v>5.5</v>
      </c>
      <c r="U173" s="87">
        <f>IF(M173&gt;0,3,0)</f>
        <v>0</v>
      </c>
      <c r="V173" s="87">
        <f>IF(Q173&gt;0,3,0)</f>
        <v>0</v>
      </c>
      <c r="W173" s="88"/>
      <c r="X173" s="88"/>
      <c r="Y173" s="109"/>
      <c r="Z173" s="79"/>
      <c r="AA173" s="90"/>
      <c r="AB173" s="79"/>
      <c r="AC173" s="79"/>
      <c r="AD173" s="79">
        <v>11</v>
      </c>
      <c r="AE173" s="100"/>
      <c r="AF173" s="79">
        <v>8</v>
      </c>
      <c r="AG173" s="79"/>
      <c r="AH173" s="94">
        <f>MAX(AB173:AG173)</f>
        <v>11</v>
      </c>
      <c r="AI173" s="90">
        <f>AH173*AI$5</f>
        <v>5.5</v>
      </c>
      <c r="AK173" s="122"/>
      <c r="AP173" s="2"/>
      <c r="AT173" s="2"/>
      <c r="AX173" s="96"/>
      <c r="AY173" s="96"/>
      <c r="AZ173" s="96"/>
    </row>
    <row r="174" spans="1:52" s="95" customFormat="1" ht="15.75" customHeight="1">
      <c r="A174" s="75">
        <f>A173+1</f>
        <v>168</v>
      </c>
      <c r="B174" s="97" t="s">
        <v>223</v>
      </c>
      <c r="C174" s="42" t="s">
        <v>7</v>
      </c>
      <c r="D174" s="77" t="s">
        <v>40</v>
      </c>
      <c r="E174" s="77" t="s">
        <v>41</v>
      </c>
      <c r="F174" s="78" t="str">
        <f>IF(G174&lt;1940,"L",IF(G174&lt;1945,"SM",IF(G174&lt;1955,"M",IF(G174&gt;2000,"J",""))))</f>
        <v>L</v>
      </c>
      <c r="G174" s="77">
        <v>1935</v>
      </c>
      <c r="H174" s="79"/>
      <c r="I174" s="80"/>
      <c r="J174" s="80"/>
      <c r="K174" s="88"/>
      <c r="L174" s="81">
        <f>IF(X174&lt;&gt;"",(L$5-X174+1)*1.5,"")</f>
      </c>
      <c r="M174" s="82">
        <f>Z174</f>
        <v>11</v>
      </c>
      <c r="N174" s="83">
        <f>AA174</f>
        <v>5.5</v>
      </c>
      <c r="O174" s="84">
        <f>AH174</f>
        <v>7</v>
      </c>
      <c r="P174" s="84">
        <f>AI174</f>
        <v>3.5</v>
      </c>
      <c r="Q174" s="83">
        <f>SUM(H174:L174)</f>
        <v>0</v>
      </c>
      <c r="R174" s="85">
        <f>SUM(H174:L174)+MAX(M174,O174)</f>
        <v>11</v>
      </c>
      <c r="S174" s="86">
        <f>R174+MAX(U174,V174)</f>
        <v>14</v>
      </c>
      <c r="T174" s="85">
        <f>SUM($H174:$L174)+MAX(N174,P174)</f>
        <v>5.5</v>
      </c>
      <c r="U174" s="87">
        <f>IF(M174&gt;0,3,0)</f>
        <v>3</v>
      </c>
      <c r="V174" s="87">
        <f>IF(Q174&gt;0,3,0)</f>
        <v>0</v>
      </c>
      <c r="W174" s="88"/>
      <c r="X174" s="88"/>
      <c r="Y174" s="98">
        <v>41</v>
      </c>
      <c r="Z174" s="79">
        <f>IF(Y174&gt;0,Y$5-Y174+1,0)</f>
        <v>11</v>
      </c>
      <c r="AA174" s="90">
        <f>Z174*AA$5</f>
        <v>5.5</v>
      </c>
      <c r="AB174" s="79"/>
      <c r="AC174" s="88"/>
      <c r="AD174" s="79"/>
      <c r="AE174" s="100"/>
      <c r="AF174" s="79">
        <v>7</v>
      </c>
      <c r="AG174" s="79"/>
      <c r="AH174" s="94">
        <f>MAX(AB174:AG174)</f>
        <v>7</v>
      </c>
      <c r="AI174" s="90">
        <f>AH174*AI$5</f>
        <v>3.5</v>
      </c>
      <c r="AM174" s="2"/>
      <c r="AX174" s="2"/>
      <c r="AY174" s="2"/>
      <c r="AZ174" s="2"/>
    </row>
    <row r="175" spans="1:46" s="95" customFormat="1" ht="15.75" customHeight="1">
      <c r="A175" s="75">
        <f>A174+1</f>
        <v>169</v>
      </c>
      <c r="B175" s="97" t="s">
        <v>224</v>
      </c>
      <c r="C175" s="42" t="s">
        <v>44</v>
      </c>
      <c r="D175" s="77" t="s">
        <v>40</v>
      </c>
      <c r="E175" s="77" t="s">
        <v>41</v>
      </c>
      <c r="F175" s="78">
        <f>IF(G175&lt;1940,"L",IF(G175&lt;1945,"SM",IF(G175&lt;1955,"M",IF(G175&gt;2000,"J",""))))</f>
      </c>
      <c r="G175" s="77">
        <v>1963</v>
      </c>
      <c r="H175" s="79">
        <v>5</v>
      </c>
      <c r="I175" s="80"/>
      <c r="J175" s="80"/>
      <c r="K175" s="88"/>
      <c r="L175" s="81"/>
      <c r="M175" s="82">
        <f>Z175</f>
        <v>0</v>
      </c>
      <c r="N175" s="83">
        <f>AA175</f>
        <v>0</v>
      </c>
      <c r="O175" s="84">
        <f>AH175</f>
        <v>0</v>
      </c>
      <c r="P175" s="84">
        <f>AI175</f>
        <v>0</v>
      </c>
      <c r="Q175" s="83">
        <f>SUM(H175:L175)</f>
        <v>5</v>
      </c>
      <c r="R175" s="85">
        <f>SUM(H175:L175)+MAX(M175,O175)</f>
        <v>5</v>
      </c>
      <c r="S175" s="86">
        <f>R175+MAX(U175,V175)</f>
        <v>8</v>
      </c>
      <c r="T175" s="85">
        <f>SUM($H175:$L175)+MAX(N175,P175)</f>
        <v>5</v>
      </c>
      <c r="U175" s="87">
        <f>IF(M175&gt;0,3,0)</f>
        <v>0</v>
      </c>
      <c r="V175" s="87">
        <f>IF(Q175&gt;0,3,0)</f>
        <v>3</v>
      </c>
      <c r="W175" s="88"/>
      <c r="X175" s="88"/>
      <c r="Y175" s="88"/>
      <c r="Z175" s="79"/>
      <c r="AA175" s="90"/>
      <c r="AB175" s="79"/>
      <c r="AC175" s="88"/>
      <c r="AD175" s="79"/>
      <c r="AE175" s="100"/>
      <c r="AF175" s="79"/>
      <c r="AG175" s="79"/>
      <c r="AH175" s="94"/>
      <c r="AI175" s="90"/>
      <c r="AM175" s="2"/>
      <c r="AT175" s="96"/>
    </row>
    <row r="176" spans="1:49" s="95" customFormat="1" ht="15.75" customHeight="1">
      <c r="A176" s="75">
        <f>A175+1</f>
        <v>170</v>
      </c>
      <c r="B176" s="97" t="s">
        <v>225</v>
      </c>
      <c r="C176" s="42" t="s">
        <v>7</v>
      </c>
      <c r="D176" s="77" t="s">
        <v>40</v>
      </c>
      <c r="E176" s="77" t="s">
        <v>41</v>
      </c>
      <c r="F176" s="78" t="str">
        <f>IF(G176&lt;1940,"L",IF(G176&lt;1945,"SM",IF(G176&lt;1955,"M",IF(G176&gt;2000,"J",""))))</f>
        <v>M</v>
      </c>
      <c r="G176" s="77">
        <v>1946</v>
      </c>
      <c r="H176" s="79"/>
      <c r="I176" s="80"/>
      <c r="J176" s="80"/>
      <c r="K176" s="88"/>
      <c r="L176" s="81">
        <f>IF(X176&lt;&gt;"",(L$5-X176+1)*1.5,"")</f>
      </c>
      <c r="M176" s="82">
        <f>Z176</f>
        <v>0</v>
      </c>
      <c r="N176" s="83">
        <f>AA176</f>
        <v>0</v>
      </c>
      <c r="O176" s="84">
        <f>AH176</f>
        <v>10</v>
      </c>
      <c r="P176" s="84">
        <f>AI176</f>
        <v>5</v>
      </c>
      <c r="Q176" s="83">
        <f>SUM(H176:L176)</f>
        <v>0</v>
      </c>
      <c r="R176" s="85">
        <f>SUM(H176:L176)+MAX(M176,O176)</f>
        <v>10</v>
      </c>
      <c r="S176" s="86">
        <f>R176+MAX(U176,V176)</f>
        <v>10</v>
      </c>
      <c r="T176" s="85">
        <f>SUM($H176:$L176)+MAX(N176,P176)</f>
        <v>5</v>
      </c>
      <c r="U176" s="87">
        <f>IF(M176&gt;0,3,0)</f>
        <v>0</v>
      </c>
      <c r="V176" s="87">
        <f>IF(Q176&gt;0,3,0)</f>
        <v>0</v>
      </c>
      <c r="W176" s="88"/>
      <c r="X176" s="88"/>
      <c r="Y176" s="98"/>
      <c r="Z176" s="79">
        <f>IF(Y176&gt;0,Y$5-Y176+1,0)</f>
        <v>0</v>
      </c>
      <c r="AA176" s="90">
        <f>Z176*AA$5</f>
        <v>0</v>
      </c>
      <c r="AB176" s="79"/>
      <c r="AC176" s="88"/>
      <c r="AD176" s="79"/>
      <c r="AE176" s="93">
        <v>8</v>
      </c>
      <c r="AF176" s="79">
        <v>10</v>
      </c>
      <c r="AG176" s="79"/>
      <c r="AH176" s="94">
        <f>MAX(AB176:AG176)</f>
        <v>10</v>
      </c>
      <c r="AI176" s="90">
        <f>AH176*AI$5</f>
        <v>5</v>
      </c>
      <c r="AK176" s="96"/>
      <c r="AU176" s="2"/>
      <c r="AV176" s="2"/>
      <c r="AW176" s="2"/>
    </row>
    <row r="177" spans="1:46" s="95" customFormat="1" ht="15.75" customHeight="1">
      <c r="A177" s="75">
        <f>A176+1</f>
        <v>171</v>
      </c>
      <c r="B177" s="97" t="s">
        <v>226</v>
      </c>
      <c r="C177" s="42" t="s">
        <v>39</v>
      </c>
      <c r="D177" s="77" t="s">
        <v>40</v>
      </c>
      <c r="E177" s="77" t="s">
        <v>41</v>
      </c>
      <c r="F177" s="78" t="str">
        <f>IF(G177&lt;1940,"L",IF(G177&lt;1945,"SM",IF(G177&lt;1955,"M",IF(G177&gt;2000,"J",""))))</f>
        <v>M</v>
      </c>
      <c r="G177" s="77">
        <v>1954</v>
      </c>
      <c r="H177" s="79"/>
      <c r="I177" s="80"/>
      <c r="J177" s="80"/>
      <c r="K177" s="88"/>
      <c r="L177" s="81">
        <f>IF(X177&lt;&gt;"",(L$5-X177+1)*1.5,"")</f>
      </c>
      <c r="M177" s="82"/>
      <c r="N177" s="83"/>
      <c r="O177" s="84">
        <f>AH177</f>
        <v>10</v>
      </c>
      <c r="P177" s="84">
        <f>AI177</f>
        <v>5</v>
      </c>
      <c r="Q177" s="83">
        <f>SUM(H177:L177)</f>
        <v>0</v>
      </c>
      <c r="R177" s="85">
        <f>SUM(H177:L177)+MAX(M177,O177)</f>
        <v>10</v>
      </c>
      <c r="S177" s="86">
        <f>R177+MAX(U177,V177)</f>
        <v>10</v>
      </c>
      <c r="T177" s="85">
        <f>SUM($H177:$L177)+MAX(N177,P177)</f>
        <v>5</v>
      </c>
      <c r="U177" s="87">
        <f>IF(M177&gt;0,3,0)</f>
        <v>0</v>
      </c>
      <c r="V177" s="87">
        <f>IF(Q177&gt;0,3,0)</f>
        <v>0</v>
      </c>
      <c r="W177" s="88"/>
      <c r="X177" s="88"/>
      <c r="Y177" s="98"/>
      <c r="Z177" s="79"/>
      <c r="AA177" s="90"/>
      <c r="AB177" s="79">
        <v>10</v>
      </c>
      <c r="AC177" s="88"/>
      <c r="AD177" s="79"/>
      <c r="AE177" s="100"/>
      <c r="AF177" s="79"/>
      <c r="AG177" s="79"/>
      <c r="AH177" s="94">
        <f>MAX(AB177:AG177)</f>
        <v>10</v>
      </c>
      <c r="AI177" s="90">
        <f>AH177*AI$5</f>
        <v>5</v>
      </c>
      <c r="AL177" s="96"/>
      <c r="AM177" s="122"/>
      <c r="AP177" s="2"/>
      <c r="AT177" s="96"/>
    </row>
    <row r="178" spans="1:49" s="95" customFormat="1" ht="15.75" customHeight="1">
      <c r="A178" s="75">
        <f>A177+1</f>
        <v>172</v>
      </c>
      <c r="B178" s="111" t="s">
        <v>227</v>
      </c>
      <c r="C178" s="42" t="s">
        <v>120</v>
      </c>
      <c r="D178" s="42" t="s">
        <v>228</v>
      </c>
      <c r="E178" s="77" t="s">
        <v>41</v>
      </c>
      <c r="F178" s="78"/>
      <c r="G178" s="77"/>
      <c r="H178" s="79"/>
      <c r="I178" s="80"/>
      <c r="J178" s="80"/>
      <c r="K178" s="79"/>
      <c r="L178" s="81">
        <f>IF(X178&lt;&gt;"",(L$5-X178+1)*1.5,"")</f>
      </c>
      <c r="M178" s="82">
        <f>Z178</f>
        <v>9</v>
      </c>
      <c r="N178" s="83">
        <f>AA178</f>
        <v>4.5</v>
      </c>
      <c r="O178" s="84">
        <f>AH178</f>
        <v>0</v>
      </c>
      <c r="P178" s="84">
        <f>AI178</f>
        <v>0</v>
      </c>
      <c r="Q178" s="83">
        <f>SUM(H178:L178)</f>
        <v>0</v>
      </c>
      <c r="R178" s="85">
        <f>SUM(H178:L178)+MAX(M178,O178)</f>
        <v>9</v>
      </c>
      <c r="S178" s="86">
        <f>R178+MAX(U178,V178)</f>
        <v>12</v>
      </c>
      <c r="T178" s="85">
        <f>SUM($H178:$L178)+MAX(N178,P178)</f>
        <v>4.5</v>
      </c>
      <c r="U178" s="87">
        <f>IF(M178&gt;0,3,0)</f>
        <v>3</v>
      </c>
      <c r="V178" s="87">
        <f>IF(Q178&gt;0,3,0)</f>
        <v>0</v>
      </c>
      <c r="W178" s="88"/>
      <c r="X178" s="88"/>
      <c r="Y178" s="98">
        <v>43</v>
      </c>
      <c r="Z178" s="79">
        <f>IF(Y178&gt;0,Y$5-Y178+1,0)</f>
        <v>9</v>
      </c>
      <c r="AA178" s="90">
        <f>Z178*AA$5</f>
        <v>4.5</v>
      </c>
      <c r="AB178" s="79"/>
      <c r="AC178" s="88"/>
      <c r="AD178" s="79"/>
      <c r="AE178" s="100"/>
      <c r="AF178" s="79"/>
      <c r="AG178" s="79"/>
      <c r="AH178" s="94">
        <f>MAX(AB178:AG178)</f>
        <v>0</v>
      </c>
      <c r="AI178" s="90">
        <f>AH178*AI$5</f>
        <v>0</v>
      </c>
      <c r="AK178" s="2"/>
      <c r="AU178" s="103"/>
      <c r="AV178" s="103"/>
      <c r="AW178" s="103"/>
    </row>
    <row r="179" spans="1:41" s="95" customFormat="1" ht="15.75" customHeight="1">
      <c r="A179" s="75">
        <f>A178+1</f>
        <v>173</v>
      </c>
      <c r="B179" s="97" t="s">
        <v>229</v>
      </c>
      <c r="C179" s="42" t="s">
        <v>44</v>
      </c>
      <c r="D179" s="77" t="s">
        <v>40</v>
      </c>
      <c r="E179" s="77" t="s">
        <v>41</v>
      </c>
      <c r="F179" s="78">
        <f>IF(G179&lt;1940,"L",IF(G179&lt;1945,"SM",IF(G179&lt;1955,"M",IF(G179&gt;2000,"J",""))))</f>
      </c>
      <c r="G179" s="104">
        <v>1967</v>
      </c>
      <c r="H179" s="105"/>
      <c r="I179" s="80"/>
      <c r="J179" s="80"/>
      <c r="K179" s="106"/>
      <c r="L179" s="81">
        <f>IF(X179&lt;&gt;"",(L$5-X179+1)*1.5,"")</f>
      </c>
      <c r="M179" s="82"/>
      <c r="N179" s="83"/>
      <c r="O179" s="84">
        <f>AH179</f>
        <v>9</v>
      </c>
      <c r="P179" s="84">
        <f>AI179</f>
        <v>4.5</v>
      </c>
      <c r="Q179" s="83">
        <f>SUM(H179:L179)</f>
        <v>0</v>
      </c>
      <c r="R179" s="85">
        <f>SUM(H179:L179)+MAX(M179,O179)</f>
        <v>9</v>
      </c>
      <c r="S179" s="86">
        <f>R179+MAX(U179,V179)</f>
        <v>9</v>
      </c>
      <c r="T179" s="85">
        <f>SUM($H179:$L179)+MAX(N179,P179)</f>
        <v>4.5</v>
      </c>
      <c r="U179" s="87">
        <f>IF(M179&gt;0,3,0)</f>
        <v>0</v>
      </c>
      <c r="V179" s="87">
        <f>IF(Q179&gt;0,3,0)</f>
        <v>0</v>
      </c>
      <c r="W179" s="88"/>
      <c r="X179" s="88"/>
      <c r="Y179" s="98"/>
      <c r="Z179" s="79"/>
      <c r="AA179" s="90"/>
      <c r="AB179" s="79"/>
      <c r="AC179" s="88"/>
      <c r="AD179" s="79">
        <v>9</v>
      </c>
      <c r="AE179" s="100"/>
      <c r="AF179" s="79"/>
      <c r="AG179" s="79"/>
      <c r="AH179" s="94">
        <f>MAX(AB179:AG179)</f>
        <v>9</v>
      </c>
      <c r="AI179" s="90">
        <f>AH179*AI$5</f>
        <v>4.5</v>
      </c>
      <c r="AL179" s="2"/>
      <c r="AN179" s="2"/>
      <c r="AO179" s="2"/>
    </row>
    <row r="180" spans="1:52" s="96" customFormat="1" ht="15.75" customHeight="1">
      <c r="A180" s="75">
        <f>A179+1</f>
        <v>174</v>
      </c>
      <c r="B180" s="97" t="s">
        <v>230</v>
      </c>
      <c r="C180" s="42" t="s">
        <v>62</v>
      </c>
      <c r="D180" s="77" t="s">
        <v>40</v>
      </c>
      <c r="E180" s="77" t="s">
        <v>41</v>
      </c>
      <c r="F180" s="78">
        <f>IF(G180&lt;1940,"L",IF(G180&lt;1945,"SM",IF(G180&lt;1955,"M",IF(G180&gt;2000,"J",""))))</f>
      </c>
      <c r="G180" s="77">
        <v>1961</v>
      </c>
      <c r="H180" s="79"/>
      <c r="I180" s="80"/>
      <c r="J180" s="80"/>
      <c r="K180" s="88"/>
      <c r="L180" s="81">
        <f>IF(X180&lt;&gt;"",(L$5-X180+1)*1.5,"")</f>
      </c>
      <c r="M180" s="82"/>
      <c r="N180" s="83"/>
      <c r="O180" s="84">
        <f>AH180</f>
        <v>9</v>
      </c>
      <c r="P180" s="84">
        <f>AI180</f>
        <v>4.5</v>
      </c>
      <c r="Q180" s="83">
        <f>SUM(H180:L180)</f>
        <v>0</v>
      </c>
      <c r="R180" s="85">
        <f>SUM(H180:L180)+MAX(M180,O180)</f>
        <v>9</v>
      </c>
      <c r="S180" s="86">
        <f>R180+MAX(U180,V180)</f>
        <v>9</v>
      </c>
      <c r="T180" s="85">
        <f>SUM($H180:$L180)+MAX(N180,P180)</f>
        <v>4.5</v>
      </c>
      <c r="U180" s="87">
        <f>IF(M180&gt;0,3,0)</f>
        <v>0</v>
      </c>
      <c r="V180" s="87">
        <f>IF(Q180&gt;0,3,0)</f>
        <v>0</v>
      </c>
      <c r="W180" s="88"/>
      <c r="X180" s="88"/>
      <c r="Y180" s="98"/>
      <c r="Z180" s="79"/>
      <c r="AA180" s="90"/>
      <c r="AB180" s="91"/>
      <c r="AC180" s="88">
        <v>9</v>
      </c>
      <c r="AD180" s="79"/>
      <c r="AE180" s="100"/>
      <c r="AF180" s="79"/>
      <c r="AG180" s="79"/>
      <c r="AH180" s="94">
        <f>MAX(AB180:AG180)</f>
        <v>9</v>
      </c>
      <c r="AI180" s="90">
        <f>AH180*AI$5</f>
        <v>4.5</v>
      </c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</row>
    <row r="181" spans="1:49" s="95" customFormat="1" ht="15.75" customHeight="1">
      <c r="A181" s="75">
        <f>A180+1</f>
        <v>175</v>
      </c>
      <c r="B181" s="97" t="s">
        <v>231</v>
      </c>
      <c r="C181" s="42" t="s">
        <v>51</v>
      </c>
      <c r="D181" s="77" t="s">
        <v>40</v>
      </c>
      <c r="E181" s="77" t="s">
        <v>41</v>
      </c>
      <c r="F181" s="78">
        <f>IF(G181&lt;1939,"L",IF(G181&lt;1944,"SM",IF(G181&lt;1954,"M",IF(G181&gt;1999,"J",""))))</f>
      </c>
      <c r="G181" s="77">
        <v>1960</v>
      </c>
      <c r="H181" s="79"/>
      <c r="I181" s="80"/>
      <c r="J181" s="80"/>
      <c r="K181" s="88"/>
      <c r="L181" s="81">
        <f>IF(X181&lt;&gt;"",(L$5-X181+1)*1.5,"")</f>
      </c>
      <c r="M181" s="82"/>
      <c r="N181" s="82"/>
      <c r="O181" s="84">
        <f>AH181</f>
        <v>8</v>
      </c>
      <c r="P181" s="84">
        <f>AI181</f>
        <v>4</v>
      </c>
      <c r="Q181" s="83">
        <f>SUM(H181:L181)</f>
        <v>0</v>
      </c>
      <c r="R181" s="85">
        <f>SUM(H181:L181)+MAX(M181,O181)</f>
        <v>8</v>
      </c>
      <c r="S181" s="86">
        <f>R181+MAX(U181,V181)</f>
        <v>8</v>
      </c>
      <c r="T181" s="85">
        <f>SUM($H181:$L181)+MAX(N181,P181)</f>
        <v>4</v>
      </c>
      <c r="U181" s="87">
        <f>IF(M181&gt;0,3,0)</f>
        <v>0</v>
      </c>
      <c r="V181" s="87">
        <f>IF(Q181&gt;0,3,0)</f>
        <v>0</v>
      </c>
      <c r="W181" s="88"/>
      <c r="X181" s="88"/>
      <c r="Y181" s="88"/>
      <c r="Z181" s="79"/>
      <c r="AA181" s="79"/>
      <c r="AB181" s="79"/>
      <c r="AC181" s="88">
        <v>8</v>
      </c>
      <c r="AD181" s="79"/>
      <c r="AE181" s="100"/>
      <c r="AF181" s="79"/>
      <c r="AG181" s="79"/>
      <c r="AH181" s="94">
        <f>MAX(AB181:AG181)</f>
        <v>8</v>
      </c>
      <c r="AI181" s="90">
        <f>AH181*AI$5</f>
        <v>4</v>
      </c>
      <c r="AU181" s="2"/>
      <c r="AV181" s="2"/>
      <c r="AW181" s="2"/>
    </row>
    <row r="182" spans="1:52" ht="15.75" customHeight="1">
      <c r="A182" s="75">
        <f>A181+1</f>
        <v>176</v>
      </c>
      <c r="B182" s="97" t="s">
        <v>232</v>
      </c>
      <c r="C182" s="42" t="s">
        <v>44</v>
      </c>
      <c r="D182" s="77" t="s">
        <v>40</v>
      </c>
      <c r="E182" s="77" t="s">
        <v>41</v>
      </c>
      <c r="F182" s="78">
        <f>IF(G182&lt;1940,"L",IF(G182&lt;1945,"SM",IF(G182&lt;1955,"M",IF(G182&gt;2000,"J",""))))</f>
      </c>
      <c r="G182" s="77">
        <v>1962</v>
      </c>
      <c r="H182" s="79"/>
      <c r="I182" s="80"/>
      <c r="J182" s="80"/>
      <c r="K182" s="88"/>
      <c r="L182" s="81">
        <f>IF(X182&lt;&gt;"",(L$5-X182+1)*1.5,"")</f>
      </c>
      <c r="M182" s="82"/>
      <c r="N182" s="83"/>
      <c r="O182" s="84">
        <f>AH182</f>
        <v>8</v>
      </c>
      <c r="P182" s="84">
        <f>AI182</f>
        <v>4</v>
      </c>
      <c r="Q182" s="83">
        <f>SUM(H182:L182)</f>
        <v>0</v>
      </c>
      <c r="R182" s="85">
        <f>SUM(H182:L182)+MAX(M182,O182)</f>
        <v>8</v>
      </c>
      <c r="S182" s="86">
        <f>R182+MAX(U182,V182)</f>
        <v>8</v>
      </c>
      <c r="T182" s="85">
        <f>SUM($H182:$L182)+MAX(N182,P182)</f>
        <v>4</v>
      </c>
      <c r="U182" s="87">
        <f>IF(M182&gt;0,3,0)</f>
        <v>0</v>
      </c>
      <c r="V182" s="87">
        <f>IF(Q182&gt;0,3,0)</f>
        <v>0</v>
      </c>
      <c r="W182" s="88"/>
      <c r="X182" s="88"/>
      <c r="Y182" s="98"/>
      <c r="Z182" s="79"/>
      <c r="AA182" s="90"/>
      <c r="AB182" s="79"/>
      <c r="AC182" s="88"/>
      <c r="AD182" s="79">
        <v>8</v>
      </c>
      <c r="AE182" s="79"/>
      <c r="AF182" s="79"/>
      <c r="AG182" s="79"/>
      <c r="AH182" s="94">
        <f>MAX(AB182:AG182)</f>
        <v>8</v>
      </c>
      <c r="AI182" s="90">
        <f>AH182*AI$5</f>
        <v>4</v>
      </c>
      <c r="AJ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6"/>
      <c r="AY182" s="96"/>
      <c r="AZ182" s="96"/>
    </row>
    <row r="183" spans="1:46" s="96" customFormat="1" ht="15.75" customHeight="1">
      <c r="A183" s="75">
        <f>A182+1</f>
        <v>177</v>
      </c>
      <c r="B183" s="97" t="s">
        <v>233</v>
      </c>
      <c r="C183" s="42" t="s">
        <v>39</v>
      </c>
      <c r="D183" s="77" t="s">
        <v>40</v>
      </c>
      <c r="E183" s="77" t="s">
        <v>41</v>
      </c>
      <c r="F183" s="78" t="str">
        <f>IF(G183&lt;1940,"L",IF(G183&lt;1945,"SM",IF(G183&lt;1955,"M",IF(G183&gt;2000,"J",""))))</f>
        <v>M</v>
      </c>
      <c r="G183" s="77">
        <v>1948</v>
      </c>
      <c r="H183" s="79"/>
      <c r="I183" s="80"/>
      <c r="J183" s="80"/>
      <c r="K183" s="88"/>
      <c r="L183" s="81">
        <f>IF(X183&lt;&gt;"",(L$5-X183+1)*1.5,"")</f>
      </c>
      <c r="M183" s="82">
        <f>Z183</f>
        <v>8</v>
      </c>
      <c r="N183" s="83">
        <f>AA183</f>
        <v>4</v>
      </c>
      <c r="O183" s="84">
        <f>AH183</f>
        <v>0</v>
      </c>
      <c r="P183" s="84">
        <f>AI183</f>
        <v>0</v>
      </c>
      <c r="Q183" s="83">
        <f>SUM(H183:L183)</f>
        <v>0</v>
      </c>
      <c r="R183" s="85">
        <f>SUM(H183:L183)+MAX(M183,O183)</f>
        <v>8</v>
      </c>
      <c r="S183" s="86">
        <f>R183+MAX(U183,V183)</f>
        <v>11</v>
      </c>
      <c r="T183" s="85">
        <f>SUM($H183:$L183)+MAX(N183,P183)</f>
        <v>4</v>
      </c>
      <c r="U183" s="87">
        <f>IF(M183&gt;0,3,0)</f>
        <v>3</v>
      </c>
      <c r="V183" s="87">
        <f>IF(Q183&gt;0,3,0)</f>
        <v>0</v>
      </c>
      <c r="W183" s="88"/>
      <c r="X183" s="88"/>
      <c r="Y183" s="98">
        <v>44</v>
      </c>
      <c r="Z183" s="79">
        <f>IF(Y183&gt;0,Y$5-Y183+1,0)</f>
        <v>8</v>
      </c>
      <c r="AA183" s="90">
        <f>Z183*AA$5</f>
        <v>4</v>
      </c>
      <c r="AB183" s="79"/>
      <c r="AC183" s="88"/>
      <c r="AD183" s="79"/>
      <c r="AE183" s="100"/>
      <c r="AF183" s="79"/>
      <c r="AG183" s="79"/>
      <c r="AH183" s="94">
        <f>MAX(AB183:AG183)</f>
        <v>0</v>
      </c>
      <c r="AI183" s="90">
        <f>AH183*AI$5</f>
        <v>0</v>
      </c>
      <c r="AK183" s="95"/>
      <c r="AL183" s="2"/>
      <c r="AM183" s="95"/>
      <c r="AN183" s="95"/>
      <c r="AO183" s="95"/>
      <c r="AP183" s="95"/>
      <c r="AQ183" s="95"/>
      <c r="AR183" s="95"/>
      <c r="AS183" s="95"/>
      <c r="AT183" s="95"/>
    </row>
    <row r="184" spans="1:46" s="95" customFormat="1" ht="15.75" customHeight="1">
      <c r="A184" s="75">
        <f>A183+1</f>
        <v>178</v>
      </c>
      <c r="B184" s="97" t="s">
        <v>234</v>
      </c>
      <c r="C184" s="42" t="s">
        <v>39</v>
      </c>
      <c r="D184" s="77" t="s">
        <v>40</v>
      </c>
      <c r="E184" s="77" t="s">
        <v>41</v>
      </c>
      <c r="F184" s="78" t="str">
        <f>IF(G184&lt;1940,"L",IF(G184&lt;1945,"SM",IF(G184&lt;1955,"M",IF(G184&gt;2000,"J",""))))</f>
        <v>M</v>
      </c>
      <c r="G184" s="77">
        <v>1952</v>
      </c>
      <c r="H184" s="79"/>
      <c r="I184" s="80">
        <f>I$5-W184+1</f>
        <v>1</v>
      </c>
      <c r="J184" s="80"/>
      <c r="K184" s="88"/>
      <c r="L184" s="81">
        <f>IF(X184&lt;&gt;"",(L$5-X184+1)*1.5,"")</f>
      </c>
      <c r="M184" s="82"/>
      <c r="N184" s="83"/>
      <c r="O184" s="84">
        <f>AH184</f>
        <v>5</v>
      </c>
      <c r="P184" s="84">
        <f>AI184</f>
        <v>2.5</v>
      </c>
      <c r="Q184" s="83">
        <f>SUM(H184:L184)</f>
        <v>1</v>
      </c>
      <c r="R184" s="85">
        <f>SUM(H184:L184)+MAX(M184,O184)</f>
        <v>6</v>
      </c>
      <c r="S184" s="86">
        <f>R184+MAX(U184,V184)</f>
        <v>9</v>
      </c>
      <c r="T184" s="85">
        <f>SUM($H184:$L184)+MAX(N184,P184)</f>
        <v>3.5</v>
      </c>
      <c r="U184" s="87">
        <f>IF(M184&gt;0,3,0)</f>
        <v>0</v>
      </c>
      <c r="V184" s="87">
        <f>IF(Q184&gt;0,3,0)</f>
        <v>3</v>
      </c>
      <c r="W184" s="88">
        <v>80</v>
      </c>
      <c r="X184" s="88"/>
      <c r="Y184" s="98"/>
      <c r="Z184" s="79"/>
      <c r="AA184" s="90"/>
      <c r="AB184" s="91">
        <v>5</v>
      </c>
      <c r="AC184" s="88"/>
      <c r="AD184" s="79"/>
      <c r="AE184" s="100"/>
      <c r="AF184" s="79"/>
      <c r="AG184" s="79"/>
      <c r="AH184" s="94">
        <f>MAX(AB184:AG184)</f>
        <v>5</v>
      </c>
      <c r="AI184" s="90">
        <f>AH184*AI$5</f>
        <v>2.5</v>
      </c>
      <c r="AN184" s="96"/>
      <c r="AO184" s="96"/>
      <c r="AP184" s="2"/>
      <c r="AT184" s="96"/>
    </row>
    <row r="185" spans="1:49" ht="15.75" customHeight="1">
      <c r="A185" s="75">
        <f>A184+1</f>
        <v>179</v>
      </c>
      <c r="B185" s="111" t="s">
        <v>235</v>
      </c>
      <c r="C185" s="42" t="s">
        <v>120</v>
      </c>
      <c r="D185" s="41" t="s">
        <v>121</v>
      </c>
      <c r="E185" s="77" t="s">
        <v>41</v>
      </c>
      <c r="F185" s="78"/>
      <c r="G185" s="77"/>
      <c r="H185" s="79"/>
      <c r="I185" s="80"/>
      <c r="J185" s="80"/>
      <c r="K185" s="88"/>
      <c r="L185" s="81">
        <f>IF(X185&lt;&gt;"",(L$5-X185+1)*1.5,"")</f>
      </c>
      <c r="M185" s="82">
        <f>Z185</f>
        <v>7</v>
      </c>
      <c r="N185" s="83">
        <f>AA185</f>
        <v>3.5</v>
      </c>
      <c r="O185" s="84">
        <f>AH185</f>
        <v>0</v>
      </c>
      <c r="P185" s="84">
        <f>AI185</f>
        <v>0</v>
      </c>
      <c r="Q185" s="83">
        <f>SUM(H185:L185)</f>
        <v>0</v>
      </c>
      <c r="R185" s="85">
        <f>SUM(H185:L185)+MAX(M185,O185)</f>
        <v>7</v>
      </c>
      <c r="S185" s="86">
        <f>R185+MAX(U185,V185)</f>
        <v>10</v>
      </c>
      <c r="T185" s="85">
        <f>SUM($H185:$L185)+MAX(N185,P185)</f>
        <v>3.5</v>
      </c>
      <c r="U185" s="87">
        <f>IF(M185&gt;0,3,0)</f>
        <v>3</v>
      </c>
      <c r="V185" s="87">
        <f>IF(Q185&gt;0,3,0)</f>
        <v>0</v>
      </c>
      <c r="W185" s="88"/>
      <c r="X185" s="88"/>
      <c r="Y185" s="88">
        <v>45</v>
      </c>
      <c r="Z185" s="79">
        <f>IF(Y185&gt;0,Y$5-Y185+1,0)</f>
        <v>7</v>
      </c>
      <c r="AA185" s="90">
        <f>Z185*AA$5</f>
        <v>3.5</v>
      </c>
      <c r="AB185" s="79"/>
      <c r="AC185" s="88"/>
      <c r="AD185" s="79"/>
      <c r="AE185" s="100"/>
      <c r="AF185" s="79"/>
      <c r="AG185" s="79"/>
      <c r="AH185" s="94">
        <f>MAX(AB185:AG185)</f>
        <v>0</v>
      </c>
      <c r="AI185" s="90">
        <f>AH185*AI$5</f>
        <v>0</v>
      </c>
      <c r="AJ185" s="95"/>
      <c r="AK185" s="95"/>
      <c r="AM185" s="95"/>
      <c r="AN185" s="95"/>
      <c r="AO185" s="95"/>
      <c r="AP185" s="95"/>
      <c r="AQ185" s="95"/>
      <c r="AR185" s="95"/>
      <c r="AS185" s="95"/>
      <c r="AT185" s="95"/>
      <c r="AU185" s="96"/>
      <c r="AV185" s="96"/>
      <c r="AW185" s="96"/>
    </row>
    <row r="186" spans="1:52" ht="15.75" customHeight="1">
      <c r="A186" s="75">
        <f>A185+1</f>
        <v>180</v>
      </c>
      <c r="B186" s="111" t="s">
        <v>236</v>
      </c>
      <c r="C186" s="42" t="s">
        <v>44</v>
      </c>
      <c r="D186" s="42" t="s">
        <v>196</v>
      </c>
      <c r="E186" s="77" t="s">
        <v>41</v>
      </c>
      <c r="F186" s="78"/>
      <c r="G186" s="77"/>
      <c r="H186" s="79"/>
      <c r="I186" s="80"/>
      <c r="J186" s="80"/>
      <c r="K186" s="88"/>
      <c r="L186" s="81">
        <f>IF(X186&lt;&gt;"",(L$5-X186+1)*1.5,"")</f>
      </c>
      <c r="M186" s="82"/>
      <c r="N186" s="82"/>
      <c r="O186" s="84">
        <f>AH186</f>
        <v>7</v>
      </c>
      <c r="P186" s="84">
        <f>AI186</f>
        <v>3.5</v>
      </c>
      <c r="Q186" s="83">
        <f>SUM(H186:L186)</f>
        <v>0</v>
      </c>
      <c r="R186" s="85">
        <f>SUM(H186:L186)+MAX(M186,O186)</f>
        <v>7</v>
      </c>
      <c r="S186" s="86">
        <f>R186+MAX(U186,V186)</f>
        <v>7</v>
      </c>
      <c r="T186" s="85">
        <f>SUM($H186:$L186)+MAX(N186,P186)</f>
        <v>3.5</v>
      </c>
      <c r="U186" s="87">
        <f>IF(M186&gt;0,3,0)</f>
        <v>0</v>
      </c>
      <c r="V186" s="87">
        <f>IF(Q186&gt;0,3,0)</f>
        <v>0</v>
      </c>
      <c r="W186" s="88"/>
      <c r="X186" s="88"/>
      <c r="Y186" s="98"/>
      <c r="Z186" s="79"/>
      <c r="AA186" s="79"/>
      <c r="AB186" s="79"/>
      <c r="AC186" s="88"/>
      <c r="AD186" s="79">
        <v>7</v>
      </c>
      <c r="AE186" s="100"/>
      <c r="AF186" s="79"/>
      <c r="AG186" s="79"/>
      <c r="AH186" s="94">
        <f>MAX(AB186:AG186)</f>
        <v>7</v>
      </c>
      <c r="AI186" s="90">
        <f>AH186*AI$5</f>
        <v>3.5</v>
      </c>
      <c r="AJ186" s="96"/>
      <c r="AK186" s="95"/>
      <c r="AL186" s="95"/>
      <c r="AM186" s="95"/>
      <c r="AN186" s="103"/>
      <c r="AO186" s="103"/>
      <c r="AP186" s="95"/>
      <c r="AQ186" s="95"/>
      <c r="AR186" s="95"/>
      <c r="AS186" s="95"/>
      <c r="AT186" s="95"/>
      <c r="AU186" s="95"/>
      <c r="AV186" s="95"/>
      <c r="AW186" s="95"/>
      <c r="AX186" s="96"/>
      <c r="AY186" s="96"/>
      <c r="AZ186" s="96"/>
    </row>
    <row r="187" spans="1:36" s="95" customFormat="1" ht="15.75" customHeight="1">
      <c r="A187" s="75">
        <f>A186+1</f>
        <v>181</v>
      </c>
      <c r="B187" s="111" t="s">
        <v>237</v>
      </c>
      <c r="C187" s="42" t="s">
        <v>120</v>
      </c>
      <c r="D187" s="42" t="s">
        <v>209</v>
      </c>
      <c r="E187" s="77" t="s">
        <v>41</v>
      </c>
      <c r="F187" s="78"/>
      <c r="G187" s="77"/>
      <c r="H187" s="79"/>
      <c r="I187" s="80"/>
      <c r="J187" s="80"/>
      <c r="K187" s="88">
        <v>3</v>
      </c>
      <c r="L187" s="81">
        <f>IF(X187&lt;&gt;"",(L$5-X187+1)*1.5,"")</f>
      </c>
      <c r="M187" s="102"/>
      <c r="N187" s="107"/>
      <c r="O187" s="84">
        <f>AH187</f>
        <v>0</v>
      </c>
      <c r="P187" s="84">
        <f>AI187</f>
        <v>0</v>
      </c>
      <c r="Q187" s="83">
        <f>SUM(H187:L187)</f>
        <v>3</v>
      </c>
      <c r="R187" s="85">
        <f>SUM(H187:L187)+MAX(M187,O187)</f>
        <v>3</v>
      </c>
      <c r="S187" s="86">
        <f>R187+MAX(U187,V187)</f>
        <v>6</v>
      </c>
      <c r="T187" s="85">
        <f>SUM($H187:$L187)+MAX(N187,P187)</f>
        <v>3</v>
      </c>
      <c r="U187" s="87">
        <f>IF(M187&gt;0,3,0)</f>
        <v>0</v>
      </c>
      <c r="V187" s="87">
        <f>IF(Q187&gt;0,3,0)</f>
        <v>3</v>
      </c>
      <c r="W187" s="88"/>
      <c r="X187" s="88"/>
      <c r="Y187" s="98"/>
      <c r="Z187" s="79"/>
      <c r="AA187" s="90"/>
      <c r="AB187" s="91"/>
      <c r="AC187" s="88"/>
      <c r="AD187" s="79"/>
      <c r="AE187" s="100"/>
      <c r="AF187" s="79"/>
      <c r="AG187" s="79"/>
      <c r="AH187" s="94">
        <f>MAX(AB187:AG187)</f>
        <v>0</v>
      </c>
      <c r="AI187" s="90">
        <f>AH187*AI$5</f>
        <v>0</v>
      </c>
      <c r="AJ187" s="2"/>
    </row>
    <row r="188" spans="1:52" s="95" customFormat="1" ht="15.75" customHeight="1">
      <c r="A188" s="75">
        <f>A187+1</f>
        <v>182</v>
      </c>
      <c r="B188" s="97" t="s">
        <v>238</v>
      </c>
      <c r="C188" s="42" t="s">
        <v>51</v>
      </c>
      <c r="D188" s="77" t="s">
        <v>40</v>
      </c>
      <c r="E188" s="77" t="s">
        <v>41</v>
      </c>
      <c r="F188" s="78">
        <f>IF(G188&lt;1939,"L",IF(G188&lt;1944,"SM",IF(G188&lt;1954,"M",IF(G188&gt;1999,"J",""))))</f>
      </c>
      <c r="G188" s="77">
        <v>1960</v>
      </c>
      <c r="H188" s="79"/>
      <c r="I188" s="80"/>
      <c r="J188" s="80"/>
      <c r="K188" s="88"/>
      <c r="L188" s="81">
        <f>IF(X188&lt;&gt;"",(L$5-X188+1)*1.5,"")</f>
      </c>
      <c r="M188" s="82">
        <f>Z188</f>
        <v>0</v>
      </c>
      <c r="N188" s="83">
        <f>AA188</f>
        <v>0</v>
      </c>
      <c r="O188" s="84">
        <f>AH188</f>
        <v>6</v>
      </c>
      <c r="P188" s="84">
        <f>AI188</f>
        <v>3</v>
      </c>
      <c r="Q188" s="83">
        <f>SUM(H188:L188)</f>
        <v>0</v>
      </c>
      <c r="R188" s="85">
        <f>SUM(H188:L188)+MAX(M188,O188)</f>
        <v>6</v>
      </c>
      <c r="S188" s="86">
        <f>R188+MAX(U188,V188)</f>
        <v>6</v>
      </c>
      <c r="T188" s="85">
        <f>SUM($H188:$L188)+MAX(N188,P188)</f>
        <v>3</v>
      </c>
      <c r="U188" s="87">
        <f>IF(M188&gt;0,3,0)</f>
        <v>0</v>
      </c>
      <c r="V188" s="87">
        <f>IF(Q188&gt;0,3,0)</f>
        <v>0</v>
      </c>
      <c r="W188" s="88"/>
      <c r="X188" s="88"/>
      <c r="Y188" s="98"/>
      <c r="Z188" s="79">
        <f>IF(Y188&gt;0,Y$5-Y188+1,0)</f>
        <v>0</v>
      </c>
      <c r="AA188" s="90">
        <f>Z188*AA$5</f>
        <v>0</v>
      </c>
      <c r="AB188" s="109"/>
      <c r="AC188" s="88">
        <v>6</v>
      </c>
      <c r="AD188" s="109"/>
      <c r="AE188" s="100"/>
      <c r="AF188" s="109"/>
      <c r="AG188" s="109"/>
      <c r="AH188" s="94">
        <f>MAX(AB188:AG188)</f>
        <v>6</v>
      </c>
      <c r="AI188" s="90">
        <f>AH188*AI$5</f>
        <v>3</v>
      </c>
      <c r="AK188" s="2"/>
      <c r="AX188" s="2"/>
      <c r="AY188" s="2"/>
      <c r="AZ188" s="2"/>
    </row>
    <row r="189" spans="1:49" ht="15.75" customHeight="1">
      <c r="A189" s="75">
        <f>A188+1</f>
        <v>183</v>
      </c>
      <c r="B189" s="97" t="s">
        <v>239</v>
      </c>
      <c r="C189" s="42" t="s">
        <v>51</v>
      </c>
      <c r="D189" s="77" t="s">
        <v>40</v>
      </c>
      <c r="E189" s="77" t="s">
        <v>41</v>
      </c>
      <c r="F189" s="78">
        <f>IF(G189&lt;1939,"L",IF(G189&lt;1944,"SM",IF(G189&lt;1954,"M",IF(G189&gt;1999,"J",""))))</f>
      </c>
      <c r="G189" s="77">
        <v>1969</v>
      </c>
      <c r="H189" s="79"/>
      <c r="I189" s="80"/>
      <c r="J189" s="80"/>
      <c r="K189" s="88"/>
      <c r="L189" s="81">
        <f>IF(X189&lt;&gt;"",(L$5-X189+1)*1.5,"")</f>
      </c>
      <c r="M189" s="82"/>
      <c r="N189" s="82"/>
      <c r="O189" s="84">
        <f>AH189</f>
        <v>6</v>
      </c>
      <c r="P189" s="84">
        <f>AI189</f>
        <v>3</v>
      </c>
      <c r="Q189" s="83">
        <f>SUM(H189:L189)</f>
        <v>0</v>
      </c>
      <c r="R189" s="85">
        <f>SUM(H189:L189)+MAX(M189,O189)</f>
        <v>6</v>
      </c>
      <c r="S189" s="86">
        <f>R189+MAX(U189,V189)</f>
        <v>6</v>
      </c>
      <c r="T189" s="85">
        <f>SUM($H189:$L189)+MAX(N189,P189)</f>
        <v>3</v>
      </c>
      <c r="U189" s="87">
        <f>IF(M189&gt;0,3,0)</f>
        <v>0</v>
      </c>
      <c r="V189" s="87">
        <f>IF(Q189&gt;0,3,0)</f>
        <v>0</v>
      </c>
      <c r="W189" s="88"/>
      <c r="X189" s="88"/>
      <c r="Y189" s="98"/>
      <c r="Z189" s="79"/>
      <c r="AA189" s="79"/>
      <c r="AB189" s="79"/>
      <c r="AC189" s="88">
        <v>6</v>
      </c>
      <c r="AD189" s="79"/>
      <c r="AE189" s="100"/>
      <c r="AF189" s="79"/>
      <c r="AG189" s="79"/>
      <c r="AH189" s="94">
        <f>MAX(AB189:AG189)</f>
        <v>6</v>
      </c>
      <c r="AI189" s="90">
        <f>AH189*AI$5</f>
        <v>3</v>
      </c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</row>
    <row r="190" spans="1:52" ht="15.75" customHeight="1">
      <c r="A190" s="75">
        <f>A189+1</f>
        <v>184</v>
      </c>
      <c r="B190" s="97" t="s">
        <v>240</v>
      </c>
      <c r="C190" s="42" t="s">
        <v>44</v>
      </c>
      <c r="D190" s="77" t="s">
        <v>40</v>
      </c>
      <c r="E190" s="77" t="s">
        <v>41</v>
      </c>
      <c r="F190" s="78">
        <f>IF(G190&lt;1939,"L",IF(G190&lt;1944,"SM",IF(G190&lt;1954,"M",IF(G190&gt;1999,"J",""))))</f>
      </c>
      <c r="G190" s="77">
        <v>1959</v>
      </c>
      <c r="H190" s="79"/>
      <c r="I190" s="80"/>
      <c r="J190" s="80"/>
      <c r="K190" s="88"/>
      <c r="L190" s="81">
        <f>IF(X190&lt;&gt;"",(L$5-X190+1)*1.5,"")</f>
      </c>
      <c r="M190" s="102"/>
      <c r="N190" s="107"/>
      <c r="O190" s="84">
        <f>AH190</f>
        <v>6</v>
      </c>
      <c r="P190" s="84">
        <f>AI190</f>
        <v>3</v>
      </c>
      <c r="Q190" s="83">
        <f>SUM(H190:L190)</f>
        <v>0</v>
      </c>
      <c r="R190" s="85">
        <f>SUM(H190:L190)+MAX(M190,O190)</f>
        <v>6</v>
      </c>
      <c r="S190" s="86">
        <f>R190+MAX(U190,V190)</f>
        <v>6</v>
      </c>
      <c r="T190" s="85">
        <f>SUM($H190:$L190)+MAX(N190,P190)</f>
        <v>3</v>
      </c>
      <c r="U190" s="87">
        <f>IF(M190&gt;0,3,0)</f>
        <v>0</v>
      </c>
      <c r="V190" s="87">
        <f>IF(Q190&gt;0,3,0)</f>
        <v>0</v>
      </c>
      <c r="W190" s="88"/>
      <c r="X190" s="88"/>
      <c r="Y190" s="88"/>
      <c r="Z190" s="79"/>
      <c r="AA190" s="90"/>
      <c r="AB190" s="79">
        <v>6</v>
      </c>
      <c r="AC190" s="88"/>
      <c r="AD190" s="79"/>
      <c r="AE190" s="100"/>
      <c r="AF190" s="79"/>
      <c r="AG190" s="79"/>
      <c r="AH190" s="94">
        <f>MAX(AB190:AG190)</f>
        <v>6</v>
      </c>
      <c r="AI190" s="90">
        <f>AH190*AI$5</f>
        <v>3</v>
      </c>
      <c r="AJ190" s="95"/>
      <c r="AM190" s="95"/>
      <c r="AN190" s="95"/>
      <c r="AO190" s="95"/>
      <c r="AP190" s="95"/>
      <c r="AQ190" s="95"/>
      <c r="AT190" s="95"/>
      <c r="AU190" s="95"/>
      <c r="AV190" s="95"/>
      <c r="AW190" s="95"/>
      <c r="AX190" s="95"/>
      <c r="AY190" s="95"/>
      <c r="AZ190" s="95"/>
    </row>
    <row r="191" spans="1:42" s="95" customFormat="1" ht="15.75" customHeight="1">
      <c r="A191" s="75">
        <f>A190+1</f>
        <v>185</v>
      </c>
      <c r="B191" s="97" t="s">
        <v>241</v>
      </c>
      <c r="C191" s="42" t="s">
        <v>94</v>
      </c>
      <c r="D191" s="77" t="s">
        <v>40</v>
      </c>
      <c r="E191" s="77" t="s">
        <v>41</v>
      </c>
      <c r="F191" s="78" t="str">
        <f>IF(G191&lt;1940,"L",IF(G191&lt;1945,"SM",IF(G191&lt;1955,"M",IF(G191&gt;2000,"J",""))))</f>
        <v>M</v>
      </c>
      <c r="G191" s="77">
        <v>1945</v>
      </c>
      <c r="H191" s="79"/>
      <c r="I191" s="80"/>
      <c r="J191" s="80"/>
      <c r="K191" s="88"/>
      <c r="L191" s="81">
        <f>IF(X191&lt;&gt;"",(L$5-X191+1)*1.5,"")</f>
      </c>
      <c r="M191" s="82"/>
      <c r="N191" s="82"/>
      <c r="O191" s="84">
        <f>AH191</f>
        <v>6</v>
      </c>
      <c r="P191" s="84">
        <f>AI191</f>
        <v>3</v>
      </c>
      <c r="Q191" s="83">
        <f>SUM(H191:L191)</f>
        <v>0</v>
      </c>
      <c r="R191" s="85">
        <f>SUM(H191:L191)+MAX(M191,O191)</f>
        <v>6</v>
      </c>
      <c r="S191" s="86">
        <f>R191+MAX(U191,V191)</f>
        <v>6</v>
      </c>
      <c r="T191" s="85">
        <f>SUM($H191:$L191)+MAX(N191,P191)</f>
        <v>3</v>
      </c>
      <c r="U191" s="87">
        <f>IF(M191&gt;0,3,0)</f>
        <v>0</v>
      </c>
      <c r="V191" s="87">
        <f>IF(Q191&gt;0,3,0)</f>
        <v>0</v>
      </c>
      <c r="W191" s="88"/>
      <c r="X191" s="88"/>
      <c r="Y191" s="98"/>
      <c r="Z191" s="91"/>
      <c r="AA191" s="91"/>
      <c r="AB191" s="79"/>
      <c r="AC191" s="88"/>
      <c r="AD191" s="79">
        <v>6</v>
      </c>
      <c r="AE191" s="100"/>
      <c r="AF191" s="79"/>
      <c r="AG191" s="79"/>
      <c r="AH191" s="94">
        <f>MAX(AB191:AG191)</f>
        <v>6</v>
      </c>
      <c r="AI191" s="90">
        <f>AH191*AI$5</f>
        <v>3</v>
      </c>
      <c r="AL191" s="2"/>
      <c r="AP191" s="96"/>
    </row>
    <row r="192" spans="1:52" s="95" customFormat="1" ht="15.75" customHeight="1">
      <c r="A192" s="75">
        <f>A191+1</f>
        <v>186</v>
      </c>
      <c r="B192" s="76" t="s">
        <v>242</v>
      </c>
      <c r="C192" s="42" t="s">
        <v>44</v>
      </c>
      <c r="D192" s="77" t="s">
        <v>40</v>
      </c>
      <c r="E192" s="104" t="s">
        <v>41</v>
      </c>
      <c r="F192" s="78" t="str">
        <f>IF(G192&lt;1940,"L",IF(G192&lt;1945,"SM",IF(G192&lt;1955,"M",IF(G192&gt;2000,"J",""))))</f>
        <v>M</v>
      </c>
      <c r="G192" s="104">
        <v>1951</v>
      </c>
      <c r="H192" s="105"/>
      <c r="I192" s="80"/>
      <c r="J192" s="80"/>
      <c r="K192" s="106"/>
      <c r="L192" s="81">
        <f>IF(X192&lt;&gt;"",(L$5-X192+1)*1.5,"")</f>
      </c>
      <c r="M192" s="82">
        <f>Z192</f>
        <v>6</v>
      </c>
      <c r="N192" s="83">
        <f>AA192</f>
        <v>3</v>
      </c>
      <c r="O192" s="84">
        <f>AH192</f>
        <v>0</v>
      </c>
      <c r="P192" s="84">
        <f>AI192</f>
        <v>0</v>
      </c>
      <c r="Q192" s="83">
        <f>SUM(H192:L192)</f>
        <v>0</v>
      </c>
      <c r="R192" s="85">
        <f>SUM(H192:L192)+MAX(M192,O192)</f>
        <v>6</v>
      </c>
      <c r="S192" s="86">
        <f>R192+MAX(U192,V192)</f>
        <v>9</v>
      </c>
      <c r="T192" s="85">
        <f>SUM($H192:$L192)+MAX(N192,P192)</f>
        <v>3</v>
      </c>
      <c r="U192" s="87">
        <f>IF(M192&gt;0,3,0)</f>
        <v>3</v>
      </c>
      <c r="V192" s="87">
        <f>IF(Q192&gt;0,3,0)</f>
        <v>0</v>
      </c>
      <c r="W192" s="88"/>
      <c r="X192" s="106"/>
      <c r="Y192" s="106">
        <v>46</v>
      </c>
      <c r="Z192" s="79">
        <f>IF(Y192&gt;0,Y$5-Y192+1,0)</f>
        <v>6</v>
      </c>
      <c r="AA192" s="90">
        <f>Z192*AA$5</f>
        <v>3</v>
      </c>
      <c r="AB192" s="105"/>
      <c r="AC192" s="106"/>
      <c r="AD192" s="105"/>
      <c r="AE192" s="100"/>
      <c r="AF192" s="105"/>
      <c r="AG192" s="79"/>
      <c r="AH192" s="94">
        <f>MAX(AB192:AG192)</f>
        <v>0</v>
      </c>
      <c r="AI192" s="90">
        <f>AH192*AI$5</f>
        <v>0</v>
      </c>
      <c r="AJ192" s="2"/>
      <c r="AM192" s="2"/>
      <c r="AX192" s="2"/>
      <c r="AY192" s="2"/>
      <c r="AZ192" s="2"/>
    </row>
    <row r="193" spans="1:52" s="95" customFormat="1" ht="15.75" customHeight="1">
      <c r="A193" s="75">
        <f>A192+1</f>
        <v>187</v>
      </c>
      <c r="B193" s="76" t="s">
        <v>243</v>
      </c>
      <c r="C193" s="42" t="s">
        <v>7</v>
      </c>
      <c r="D193" s="77" t="s">
        <v>40</v>
      </c>
      <c r="E193" s="104" t="s">
        <v>41</v>
      </c>
      <c r="F193" s="78">
        <f>IF(G193&lt;1940,"L",IF(G193&lt;1945,"SM",IF(G193&lt;1955,"M",IF(G193&gt;2000,"J",""))))</f>
      </c>
      <c r="G193" s="104">
        <v>1959</v>
      </c>
      <c r="H193" s="105"/>
      <c r="I193" s="80"/>
      <c r="J193" s="80"/>
      <c r="K193" s="106"/>
      <c r="L193" s="81">
        <f>IF(X193&lt;&gt;"",(L$5-X193+1)*1.5,"")</f>
      </c>
      <c r="M193" s="102"/>
      <c r="N193" s="102"/>
      <c r="O193" s="84">
        <f>AH193</f>
        <v>5</v>
      </c>
      <c r="P193" s="84">
        <f>AI193</f>
        <v>2.5</v>
      </c>
      <c r="Q193" s="83">
        <f>SUM(H193:L193)</f>
        <v>0</v>
      </c>
      <c r="R193" s="85">
        <f>SUM(H193:L193)+MAX(M193,O193)</f>
        <v>5</v>
      </c>
      <c r="S193" s="86">
        <f>R193+MAX(U193,V193)</f>
        <v>5</v>
      </c>
      <c r="T193" s="85">
        <f>SUM($H193:$L193)+MAX(N193,P193)</f>
        <v>2.5</v>
      </c>
      <c r="U193" s="87">
        <f>IF(M193&gt;0,3,0)</f>
        <v>0</v>
      </c>
      <c r="V193" s="87">
        <f>IF(Q193&gt;0,3,0)</f>
        <v>0</v>
      </c>
      <c r="W193" s="88"/>
      <c r="X193" s="106"/>
      <c r="Y193" s="106"/>
      <c r="Z193" s="91"/>
      <c r="AA193" s="91"/>
      <c r="AB193" s="105"/>
      <c r="AC193" s="106"/>
      <c r="AD193" s="105"/>
      <c r="AE193" s="100"/>
      <c r="AF193" s="79">
        <v>5</v>
      </c>
      <c r="AG193" s="105"/>
      <c r="AH193" s="94">
        <f>MAX(AB193:AG193)</f>
        <v>5</v>
      </c>
      <c r="AI193" s="90">
        <f>AH193*AI$5</f>
        <v>2.5</v>
      </c>
      <c r="AQ193" s="2"/>
      <c r="AT193" s="96"/>
      <c r="AU193" s="2"/>
      <c r="AV193" s="2"/>
      <c r="AW193" s="2"/>
      <c r="AX193" s="2"/>
      <c r="AY193" s="2"/>
      <c r="AZ193" s="2"/>
    </row>
    <row r="194" spans="1:49" s="95" customFormat="1" ht="15.75" customHeight="1">
      <c r="A194" s="75">
        <f>A193+1</f>
        <v>188</v>
      </c>
      <c r="B194" s="76" t="s">
        <v>244</v>
      </c>
      <c r="C194" s="42" t="s">
        <v>46</v>
      </c>
      <c r="D194" s="77" t="s">
        <v>40</v>
      </c>
      <c r="E194" s="77" t="s">
        <v>41</v>
      </c>
      <c r="F194" s="78">
        <f>IF(G194&lt;1940,"L",IF(G194&lt;1945,"SM",IF(G194&lt;1955,"M",IF(G194&gt;2000,"J",""))))</f>
      </c>
      <c r="G194" s="77">
        <v>1967</v>
      </c>
      <c r="H194" s="79"/>
      <c r="I194" s="80"/>
      <c r="J194" s="80"/>
      <c r="K194" s="79"/>
      <c r="L194" s="81">
        <f>IF(X194&lt;&gt;"",(L$5-X194+1)*1.5,"")</f>
      </c>
      <c r="M194" s="82"/>
      <c r="N194" s="83"/>
      <c r="O194" s="84">
        <f>AH194</f>
        <v>5</v>
      </c>
      <c r="P194" s="84">
        <f>AI194</f>
        <v>2.5</v>
      </c>
      <c r="Q194" s="83">
        <f>SUM(H194:L194)</f>
        <v>0</v>
      </c>
      <c r="R194" s="85">
        <f>SUM(H194:L194)+MAX(M194,O194)</f>
        <v>5</v>
      </c>
      <c r="S194" s="86">
        <f>R194+MAX(U194,V194)</f>
        <v>5</v>
      </c>
      <c r="T194" s="85">
        <f>SUM($H194:$L194)+MAX(N194,P194)</f>
        <v>2.5</v>
      </c>
      <c r="U194" s="87">
        <f>IF(M194&gt;0,3,0)</f>
        <v>0</v>
      </c>
      <c r="V194" s="87">
        <f>IF(Q194&gt;0,3,0)</f>
        <v>0</v>
      </c>
      <c r="W194" s="88"/>
      <c r="X194" s="88"/>
      <c r="Y194" s="89"/>
      <c r="Z194" s="79"/>
      <c r="AA194" s="90"/>
      <c r="AB194" s="79"/>
      <c r="AC194" s="79"/>
      <c r="AD194" s="79"/>
      <c r="AE194" s="100"/>
      <c r="AF194" s="79"/>
      <c r="AG194" s="79">
        <v>5</v>
      </c>
      <c r="AH194" s="94">
        <f>MAX(AB194:AG194)</f>
        <v>5</v>
      </c>
      <c r="AI194" s="90">
        <f>AH194*AI$5</f>
        <v>2.5</v>
      </c>
      <c r="AL194" s="96"/>
      <c r="AU194" s="2"/>
      <c r="AV194" s="2"/>
      <c r="AW194" s="2"/>
    </row>
    <row r="195" spans="1:52" ht="15.75" customHeight="1">
      <c r="A195" s="75">
        <f>A194+1</f>
        <v>189</v>
      </c>
      <c r="B195" s="97" t="s">
        <v>245</v>
      </c>
      <c r="C195" s="42" t="s">
        <v>62</v>
      </c>
      <c r="D195" s="77" t="s">
        <v>40</v>
      </c>
      <c r="E195" s="77" t="s">
        <v>41</v>
      </c>
      <c r="F195" s="78" t="str">
        <f>IF(G195&lt;1940,"L",IF(G195&lt;1945,"SM",IF(G195&lt;1955,"M",IF(G195&gt;2000,"J",""))))</f>
        <v>M</v>
      </c>
      <c r="G195" s="77">
        <v>1948</v>
      </c>
      <c r="H195" s="79"/>
      <c r="I195" s="80"/>
      <c r="J195" s="80"/>
      <c r="K195" s="88"/>
      <c r="L195" s="81">
        <f>IF(X195&lt;&gt;"",(L$5-X195+1)*1.5,"")</f>
      </c>
      <c r="M195" s="82">
        <f>Z195</f>
        <v>0</v>
      </c>
      <c r="N195" s="83">
        <f>AA195</f>
        <v>0</v>
      </c>
      <c r="O195" s="84">
        <f>AH195</f>
        <v>4</v>
      </c>
      <c r="P195" s="84">
        <f>AI195</f>
        <v>2</v>
      </c>
      <c r="Q195" s="83">
        <f>SUM(H195:L195)</f>
        <v>0</v>
      </c>
      <c r="R195" s="85">
        <f>SUM(H195:L195)+MAX(M195,O195)</f>
        <v>4</v>
      </c>
      <c r="S195" s="86">
        <f>R195+MAX(U195,V195)</f>
        <v>4</v>
      </c>
      <c r="T195" s="85">
        <f>SUM($H195:$L195)+MAX(N195,P195)</f>
        <v>2</v>
      </c>
      <c r="U195" s="87">
        <f>IF(M195&gt;0,3,0)</f>
        <v>0</v>
      </c>
      <c r="V195" s="87">
        <f>IF(Q195&gt;0,3,0)</f>
        <v>0</v>
      </c>
      <c r="W195" s="88"/>
      <c r="X195" s="88"/>
      <c r="Y195" s="98"/>
      <c r="Z195" s="79">
        <f>IF(Y195&gt;0,Y$5-Y195+1,0)</f>
        <v>0</v>
      </c>
      <c r="AA195" s="90">
        <f>Z195*AA$5</f>
        <v>0</v>
      </c>
      <c r="AB195" s="79"/>
      <c r="AC195" s="132"/>
      <c r="AD195" s="79"/>
      <c r="AE195" s="100"/>
      <c r="AF195" s="79"/>
      <c r="AG195" s="79">
        <v>4</v>
      </c>
      <c r="AH195" s="94">
        <f>MAX(AB195:AG195)</f>
        <v>4</v>
      </c>
      <c r="AI195" s="90">
        <f>AH195*AI$5</f>
        <v>2</v>
      </c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</row>
    <row r="196" spans="1:41" s="95" customFormat="1" ht="15.75" customHeight="1">
      <c r="A196" s="75">
        <f>A195+1</f>
        <v>190</v>
      </c>
      <c r="B196" s="97" t="s">
        <v>246</v>
      </c>
      <c r="C196" s="42" t="s">
        <v>56</v>
      </c>
      <c r="D196" s="77" t="s">
        <v>40</v>
      </c>
      <c r="E196" s="77" t="s">
        <v>41</v>
      </c>
      <c r="F196" s="78">
        <f>IF(G196&lt;1939,"L",IF(G196&lt;1944,"SM",IF(G196&lt;1954,"M",IF(G196&gt;1999,"J",""))))</f>
      </c>
      <c r="G196" s="77">
        <v>1965</v>
      </c>
      <c r="H196" s="79"/>
      <c r="I196" s="80"/>
      <c r="J196" s="80"/>
      <c r="K196" s="88"/>
      <c r="L196" s="81">
        <f>IF(X196&lt;&gt;"",(L$5-X196+1)*1.5,"")</f>
      </c>
      <c r="M196" s="82"/>
      <c r="N196" s="82"/>
      <c r="O196" s="84">
        <f>AH196</f>
        <v>4</v>
      </c>
      <c r="P196" s="84">
        <f>AI196</f>
        <v>2</v>
      </c>
      <c r="Q196" s="83">
        <f>SUM(H196:L196)</f>
        <v>0</v>
      </c>
      <c r="R196" s="85">
        <f>SUM(H196:L196)+MAX(M196,O196)</f>
        <v>4</v>
      </c>
      <c r="S196" s="86">
        <f>R196+MAX(U196,V196)</f>
        <v>4</v>
      </c>
      <c r="T196" s="85">
        <f>SUM($H196:$L196)+MAX(N196,P196)</f>
        <v>2</v>
      </c>
      <c r="U196" s="87">
        <f>IF(M196&gt;0,3,0)</f>
        <v>0</v>
      </c>
      <c r="V196" s="87">
        <f>IF(Q196&gt;0,3,0)</f>
        <v>0</v>
      </c>
      <c r="W196" s="88"/>
      <c r="X196" s="88"/>
      <c r="Y196" s="98"/>
      <c r="Z196" s="79"/>
      <c r="AA196" s="79"/>
      <c r="AB196" s="109"/>
      <c r="AC196" s="88">
        <v>4</v>
      </c>
      <c r="AD196" s="109"/>
      <c r="AE196" s="100"/>
      <c r="AF196" s="109"/>
      <c r="AG196" s="109"/>
      <c r="AH196" s="94">
        <f>MAX(AB196:AG196)</f>
        <v>4</v>
      </c>
      <c r="AI196" s="90">
        <f>AH196*AI$5</f>
        <v>2</v>
      </c>
      <c r="AN196" s="2"/>
      <c r="AO196" s="2"/>
    </row>
    <row r="197" spans="1:52" s="96" customFormat="1" ht="15.75" customHeight="1">
      <c r="A197" s="75">
        <f>A196+1</f>
        <v>191</v>
      </c>
      <c r="B197" s="97" t="s">
        <v>247</v>
      </c>
      <c r="C197" s="42" t="s">
        <v>46</v>
      </c>
      <c r="D197" s="77" t="s">
        <v>40</v>
      </c>
      <c r="E197" s="77" t="s">
        <v>41</v>
      </c>
      <c r="F197" s="78" t="str">
        <f>IF(G197&lt;1940,"L",IF(G197&lt;1945,"SM",IF(G197&lt;1955,"M",IF(G197&gt;2000,"J",""))))</f>
        <v>M</v>
      </c>
      <c r="G197" s="77">
        <v>1952</v>
      </c>
      <c r="H197" s="79"/>
      <c r="I197" s="80"/>
      <c r="J197" s="80"/>
      <c r="K197" s="88"/>
      <c r="L197" s="81">
        <f>IF(X197&lt;&gt;"",(L$5-X197+1)*1.5,"")</f>
      </c>
      <c r="M197" s="82"/>
      <c r="N197" s="83"/>
      <c r="O197" s="84">
        <f>AH197</f>
        <v>3</v>
      </c>
      <c r="P197" s="84">
        <f>AI197</f>
        <v>1.5</v>
      </c>
      <c r="Q197" s="83">
        <f>SUM(H197:L197)</f>
        <v>0</v>
      </c>
      <c r="R197" s="85">
        <f>SUM(H197:L197)+MAX(M197,O197)</f>
        <v>3</v>
      </c>
      <c r="S197" s="86">
        <f>R197+MAX(U197,V197)</f>
        <v>3</v>
      </c>
      <c r="T197" s="85">
        <f>SUM($H197:$L197)+MAX(N197,P197)</f>
        <v>1.5</v>
      </c>
      <c r="U197" s="87">
        <f>IF(M197&gt;0,3,0)</f>
        <v>0</v>
      </c>
      <c r="V197" s="87">
        <f>IF(Q197&gt;0,3,0)</f>
        <v>0</v>
      </c>
      <c r="W197" s="88"/>
      <c r="X197" s="88"/>
      <c r="Y197" s="98"/>
      <c r="Z197" s="79"/>
      <c r="AA197" s="90"/>
      <c r="AB197" s="79"/>
      <c r="AC197" s="88"/>
      <c r="AD197" s="79"/>
      <c r="AE197" s="100"/>
      <c r="AF197" s="79"/>
      <c r="AG197" s="79">
        <v>3</v>
      </c>
      <c r="AH197" s="94">
        <f>MAX(AB197:AG197)</f>
        <v>3</v>
      </c>
      <c r="AI197" s="90">
        <f>AH197*AI$5</f>
        <v>1.5</v>
      </c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</row>
    <row r="198" spans="1:52" s="96" customFormat="1" ht="15.75" customHeight="1">
      <c r="A198" s="75">
        <f>A197+1</f>
        <v>192</v>
      </c>
      <c r="B198" s="97" t="s">
        <v>248</v>
      </c>
      <c r="C198" s="42" t="s">
        <v>44</v>
      </c>
      <c r="D198" s="77" t="s">
        <v>40</v>
      </c>
      <c r="E198" s="77" t="s">
        <v>41</v>
      </c>
      <c r="F198" s="78">
        <f>IF(G198&lt;1940,"L",IF(G198&lt;1945,"SM",IF(G198&lt;1955,"M",IF(G198&gt;2000,"J",""))))</f>
      </c>
      <c r="G198" s="77">
        <v>1969</v>
      </c>
      <c r="H198" s="79"/>
      <c r="I198" s="80"/>
      <c r="J198" s="80"/>
      <c r="K198" s="88"/>
      <c r="L198" s="81">
        <f>IF(X198&lt;&gt;"",(L$5-X198+1)*1.5,"")</f>
      </c>
      <c r="M198" s="102"/>
      <c r="N198" s="107"/>
      <c r="O198" s="84">
        <f>AH198</f>
        <v>3</v>
      </c>
      <c r="P198" s="84">
        <f>AI198</f>
        <v>1.5</v>
      </c>
      <c r="Q198" s="83">
        <f>SUM(H198:L198)</f>
        <v>0</v>
      </c>
      <c r="R198" s="85">
        <f>SUM(H198:L198)+MAX(M198,O198)</f>
        <v>3</v>
      </c>
      <c r="S198" s="86">
        <f>R198+MAX(U198,V198)</f>
        <v>3</v>
      </c>
      <c r="T198" s="85">
        <f>SUM($H198:$L198)+MAX(N198,P198)</f>
        <v>1.5</v>
      </c>
      <c r="U198" s="87">
        <f>IF(M198&gt;0,3,0)</f>
        <v>0</v>
      </c>
      <c r="V198" s="87">
        <f>IF(Q198&gt;0,3,0)</f>
        <v>0</v>
      </c>
      <c r="W198" s="88"/>
      <c r="X198" s="88"/>
      <c r="Y198" s="88"/>
      <c r="Z198" s="91"/>
      <c r="AA198" s="90"/>
      <c r="AB198" s="79"/>
      <c r="AC198" s="88"/>
      <c r="AD198" s="79"/>
      <c r="AE198" s="93">
        <v>3</v>
      </c>
      <c r="AF198" s="79"/>
      <c r="AG198" s="79"/>
      <c r="AH198" s="94">
        <f>MAX(AB198:AG198)</f>
        <v>3</v>
      </c>
      <c r="AI198" s="90">
        <f>AH198*AI$5</f>
        <v>1.5</v>
      </c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</row>
    <row r="199" spans="1:52" s="95" customFormat="1" ht="15.75" customHeight="1">
      <c r="A199" s="75">
        <f>A198+1</f>
        <v>193</v>
      </c>
      <c r="B199" s="97" t="s">
        <v>249</v>
      </c>
      <c r="C199" s="42" t="s">
        <v>56</v>
      </c>
      <c r="D199" s="77" t="s">
        <v>40</v>
      </c>
      <c r="E199" s="77" t="s">
        <v>41</v>
      </c>
      <c r="F199" s="78">
        <f>IF(G199&lt;1939,"L",IF(G199&lt;1944,"SM",IF(G199&lt;1954,"M",IF(G199&gt;1999,"J",""))))</f>
      </c>
      <c r="G199" s="77">
        <v>1963</v>
      </c>
      <c r="H199" s="79"/>
      <c r="I199" s="80"/>
      <c r="J199" s="80"/>
      <c r="K199" s="88"/>
      <c r="L199" s="81">
        <f>IF(X199&lt;&gt;"",(L$5-X199+1)*1.5,"")</f>
      </c>
      <c r="M199" s="82">
        <f>Z199</f>
        <v>0</v>
      </c>
      <c r="N199" s="83">
        <f>AA199</f>
        <v>0</v>
      </c>
      <c r="O199" s="84">
        <f>AH199</f>
        <v>3</v>
      </c>
      <c r="P199" s="84">
        <f>AI199</f>
        <v>1.5</v>
      </c>
      <c r="Q199" s="83">
        <f>SUM(H199:L199)</f>
        <v>0</v>
      </c>
      <c r="R199" s="85">
        <f>SUM(H199:L199)+MAX(M199,O199)</f>
        <v>3</v>
      </c>
      <c r="S199" s="86">
        <f>R199+MAX(U199,V199)</f>
        <v>3</v>
      </c>
      <c r="T199" s="85">
        <f>SUM($H199:$L199)+MAX(N199,P199)</f>
        <v>1.5</v>
      </c>
      <c r="U199" s="87">
        <f>IF(M199&gt;0,3,0)</f>
        <v>0</v>
      </c>
      <c r="V199" s="87">
        <f>IF(Q199&gt;0,3,0)</f>
        <v>0</v>
      </c>
      <c r="W199" s="88"/>
      <c r="X199" s="88"/>
      <c r="Y199" s="98"/>
      <c r="Z199" s="79">
        <f>IF(Y199&gt;0,Y$5-Y199+1,0)</f>
        <v>0</v>
      </c>
      <c r="AA199" s="90">
        <f>Z199*AA$5</f>
        <v>0</v>
      </c>
      <c r="AB199" s="109"/>
      <c r="AC199" s="88">
        <v>3</v>
      </c>
      <c r="AD199" s="109"/>
      <c r="AE199" s="100"/>
      <c r="AF199" s="109"/>
      <c r="AG199" s="109"/>
      <c r="AH199" s="94">
        <f>MAX(AB199:AG199)</f>
        <v>3</v>
      </c>
      <c r="AI199" s="90">
        <f>AH199*AI$5</f>
        <v>1.5</v>
      </c>
      <c r="AR199" s="2"/>
      <c r="AS199" s="2"/>
      <c r="AT199" s="2"/>
      <c r="AX199" s="2"/>
      <c r="AY199" s="2"/>
      <c r="AZ199" s="2"/>
    </row>
    <row r="200" spans="1:52" ht="15.75" customHeight="1">
      <c r="A200" s="75">
        <f>A199+1</f>
        <v>194</v>
      </c>
      <c r="B200" s="111" t="s">
        <v>250</v>
      </c>
      <c r="C200" s="42" t="s">
        <v>44</v>
      </c>
      <c r="D200" s="77" t="s">
        <v>196</v>
      </c>
      <c r="E200" s="77" t="s">
        <v>41</v>
      </c>
      <c r="F200" s="78"/>
      <c r="G200" s="77"/>
      <c r="H200" s="79"/>
      <c r="I200" s="80"/>
      <c r="J200" s="80"/>
      <c r="K200" s="88"/>
      <c r="L200" s="81">
        <f>IF(X200&lt;&gt;"",(L$5-X200+1)*1.5,"")</f>
      </c>
      <c r="M200" s="102"/>
      <c r="N200" s="102"/>
      <c r="O200" s="102"/>
      <c r="P200" s="84">
        <f>AI200</f>
        <v>1.5</v>
      </c>
      <c r="Q200" s="83">
        <f>SUM(H200:L200)</f>
        <v>0</v>
      </c>
      <c r="R200" s="85">
        <f>SUM(H200:L200)+MAX(M200,O200)</f>
        <v>0</v>
      </c>
      <c r="S200" s="86">
        <f>R200+MAX(U200,V200)</f>
        <v>0</v>
      </c>
      <c r="T200" s="85">
        <f>SUM($H200:$L200)+MAX(N200,P200)</f>
        <v>1.5</v>
      </c>
      <c r="U200" s="87">
        <f>IF(M200&gt;0,3,0)</f>
        <v>0</v>
      </c>
      <c r="V200" s="87">
        <f>IF(Q200&gt;0,3,0)</f>
        <v>0</v>
      </c>
      <c r="W200" s="88"/>
      <c r="X200" s="88"/>
      <c r="Y200" s="88"/>
      <c r="Z200" s="91"/>
      <c r="AA200" s="91"/>
      <c r="AB200" s="79"/>
      <c r="AC200" s="88"/>
      <c r="AD200" s="79">
        <v>3</v>
      </c>
      <c r="AE200" s="100"/>
      <c r="AF200" s="79"/>
      <c r="AG200" s="79"/>
      <c r="AH200" s="94">
        <f>MAX(AB200:AG200)</f>
        <v>3</v>
      </c>
      <c r="AI200" s="90">
        <f>AH200*AI$5</f>
        <v>1.5</v>
      </c>
      <c r="AJ200" s="95"/>
      <c r="AK200" s="95"/>
      <c r="AL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</row>
    <row r="201" spans="1:52" s="95" customFormat="1" ht="15.75" customHeight="1">
      <c r="A201" s="75">
        <f>A200+1</f>
        <v>195</v>
      </c>
      <c r="B201" s="76" t="s">
        <v>251</v>
      </c>
      <c r="C201" s="42" t="s">
        <v>51</v>
      </c>
      <c r="D201" s="77" t="s">
        <v>40</v>
      </c>
      <c r="E201" s="77" t="s">
        <v>41</v>
      </c>
      <c r="F201" s="78" t="str">
        <f>IF(G201&lt;1940,"L",IF(G201&lt;1945,"SM",IF(G201&lt;1955,"M",IF(G201&gt;2000,"J",""))))</f>
        <v>M</v>
      </c>
      <c r="G201" s="77">
        <v>1951</v>
      </c>
      <c r="H201" s="79"/>
      <c r="I201" s="80">
        <f>I$5-W201+1</f>
        <v>1</v>
      </c>
      <c r="J201" s="80"/>
      <c r="K201" s="79"/>
      <c r="L201" s="81">
        <f>IF(X201&lt;&gt;"",(L$5-X201+1)*1.5,"")</f>
      </c>
      <c r="M201" s="82"/>
      <c r="N201" s="83"/>
      <c r="O201" s="84">
        <f>AH201</f>
        <v>0</v>
      </c>
      <c r="P201" s="84">
        <f>AI201</f>
        <v>0</v>
      </c>
      <c r="Q201" s="83">
        <f>SUM(H201:L201)</f>
        <v>1</v>
      </c>
      <c r="R201" s="85">
        <f>SUM(H201:L201)+MAX(M201,O201)</f>
        <v>1</v>
      </c>
      <c r="S201" s="86">
        <f>R201+MAX(U201,V201)</f>
        <v>4</v>
      </c>
      <c r="T201" s="85">
        <f>SUM($H201:$L201)+MAX(N201,P201)</f>
        <v>1</v>
      </c>
      <c r="U201" s="87">
        <f>IF(M201&gt;0,3,0)</f>
        <v>0</v>
      </c>
      <c r="V201" s="87">
        <f>IF(Q201&gt;0,3,0)</f>
        <v>3</v>
      </c>
      <c r="W201" s="88">
        <v>80</v>
      </c>
      <c r="X201" s="88"/>
      <c r="Y201" s="88"/>
      <c r="Z201" s="91"/>
      <c r="AA201" s="90"/>
      <c r="AB201" s="79"/>
      <c r="AC201" s="88"/>
      <c r="AD201" s="79"/>
      <c r="AE201" s="100"/>
      <c r="AF201" s="79"/>
      <c r="AG201" s="79"/>
      <c r="AH201" s="94">
        <f>MAX(AB201:AG201)</f>
        <v>0</v>
      </c>
      <c r="AI201" s="90">
        <f>AH201*AI$5</f>
        <v>0</v>
      </c>
      <c r="AM201" s="2"/>
      <c r="AT201" s="2"/>
      <c r="AU201" s="122"/>
      <c r="AV201" s="122"/>
      <c r="AW201" s="122"/>
      <c r="AX201" s="96"/>
      <c r="AY201" s="96"/>
      <c r="AZ201" s="96"/>
    </row>
    <row r="202" spans="1:36" s="95" customFormat="1" ht="15.75" customHeight="1">
      <c r="A202" s="75">
        <f>A201+1</f>
        <v>196</v>
      </c>
      <c r="B202" s="76" t="s">
        <v>252</v>
      </c>
      <c r="C202" s="42" t="s">
        <v>44</v>
      </c>
      <c r="D202" s="77" t="s">
        <v>40</v>
      </c>
      <c r="E202" s="77" t="s">
        <v>41</v>
      </c>
      <c r="F202" s="78">
        <f>IF(G202&lt;1940,"L",IF(G202&lt;1945,"SM",IF(G202&lt;1955,"M",IF(G202&gt;2000,"J",""))))</f>
      </c>
      <c r="G202" s="77">
        <v>1969</v>
      </c>
      <c r="H202" s="79"/>
      <c r="I202" s="80"/>
      <c r="J202" s="80"/>
      <c r="K202" s="79">
        <v>1</v>
      </c>
      <c r="L202" s="81">
        <f>IF(X202&lt;&gt;"",(L$5-X202+1)*1.5,"")</f>
      </c>
      <c r="M202" s="82">
        <f>Z202</f>
        <v>0</v>
      </c>
      <c r="N202" s="83">
        <f>AA202</f>
        <v>0</v>
      </c>
      <c r="O202" s="84">
        <f>AH202</f>
        <v>0</v>
      </c>
      <c r="P202" s="84">
        <f>AI202</f>
        <v>0</v>
      </c>
      <c r="Q202" s="83">
        <f>SUM(H202:L202)</f>
        <v>1</v>
      </c>
      <c r="R202" s="85">
        <f>SUM(H202:L202)+MAX(M202,O202)</f>
        <v>1</v>
      </c>
      <c r="S202" s="86">
        <f>R202+MAX(U202,V202)</f>
        <v>4</v>
      </c>
      <c r="T202" s="85">
        <f>SUM($H202:$L202)+MAX(N202,P202)</f>
        <v>1</v>
      </c>
      <c r="U202" s="87">
        <f>IF(M202&gt;0,3,0)</f>
        <v>0</v>
      </c>
      <c r="V202" s="87">
        <f>IF(Q202&gt;0,3,0)</f>
        <v>3</v>
      </c>
      <c r="W202" s="88"/>
      <c r="X202" s="88"/>
      <c r="Y202" s="89"/>
      <c r="Z202" s="79">
        <f>IF(Y202&gt;0,Y$5-Y202+1,0)</f>
        <v>0</v>
      </c>
      <c r="AA202" s="90">
        <f>Z202*AA$5</f>
        <v>0</v>
      </c>
      <c r="AB202" s="91"/>
      <c r="AC202" s="79"/>
      <c r="AD202" s="79"/>
      <c r="AE202" s="100"/>
      <c r="AF202" s="79"/>
      <c r="AG202" s="79"/>
      <c r="AH202" s="94">
        <f>MAX(AB202:AG202)</f>
        <v>0</v>
      </c>
      <c r="AI202" s="90">
        <f>AH202*AI$5</f>
        <v>0</v>
      </c>
      <c r="AJ202" s="2"/>
    </row>
    <row r="203" spans="1:36" s="95" customFormat="1" ht="15.75" customHeight="1">
      <c r="A203" s="75">
        <f>A202+1</f>
        <v>197</v>
      </c>
      <c r="B203" s="111" t="s">
        <v>253</v>
      </c>
      <c r="C203" s="42" t="s">
        <v>120</v>
      </c>
      <c r="D203" s="42" t="s">
        <v>126</v>
      </c>
      <c r="E203" s="77" t="s">
        <v>41</v>
      </c>
      <c r="F203" s="78">
        <f>IF(G203&lt;1940,"L",IF(G203&lt;1945,"SM",IF(G203&lt;1955,"M",IF(G203&gt;2000,"J",""))))</f>
      </c>
      <c r="G203" s="77">
        <v>1957</v>
      </c>
      <c r="H203" s="79"/>
      <c r="I203" s="80">
        <f>I$5-W203+1</f>
        <v>1</v>
      </c>
      <c r="J203" s="80"/>
      <c r="K203" s="79"/>
      <c r="L203" s="81">
        <f>IF(X203&lt;&gt;"",(L$5-X203+1)*1.5,"")</f>
      </c>
      <c r="M203" s="82"/>
      <c r="N203" s="83"/>
      <c r="O203" s="84">
        <f>AH203</f>
        <v>0</v>
      </c>
      <c r="P203" s="84">
        <f>AI203</f>
        <v>0</v>
      </c>
      <c r="Q203" s="83">
        <f>SUM(H203:L203)</f>
        <v>1</v>
      </c>
      <c r="R203" s="85">
        <f>SUM(H203:L203)+MAX(M203,O203)</f>
        <v>1</v>
      </c>
      <c r="S203" s="86">
        <f>R203+MAX(U203,V203)</f>
        <v>4</v>
      </c>
      <c r="T203" s="85">
        <f>SUM($H203:$L203)+MAX(N203,P203)</f>
        <v>1</v>
      </c>
      <c r="U203" s="87">
        <f>IF(M203&gt;0,3,0)</f>
        <v>0</v>
      </c>
      <c r="V203" s="87">
        <f>IF(Q203&gt;0,3,0)</f>
        <v>3</v>
      </c>
      <c r="W203" s="88">
        <v>80</v>
      </c>
      <c r="X203" s="88"/>
      <c r="Y203" s="98"/>
      <c r="Z203" s="79"/>
      <c r="AA203" s="90"/>
      <c r="AB203" s="79"/>
      <c r="AC203" s="88"/>
      <c r="AD203" s="79"/>
      <c r="AE203" s="100"/>
      <c r="AF203" s="79"/>
      <c r="AG203" s="79"/>
      <c r="AH203" s="94">
        <f>MAX(AB203:AG203)</f>
        <v>0</v>
      </c>
      <c r="AI203" s="90">
        <f>AH203*AI$5</f>
        <v>0</v>
      </c>
      <c r="AJ203" s="96"/>
    </row>
    <row r="204" spans="1:42" s="95" customFormat="1" ht="15.75" customHeight="1">
      <c r="A204" s="75">
        <f>A203+1</f>
        <v>198</v>
      </c>
      <c r="B204" s="97" t="s">
        <v>254</v>
      </c>
      <c r="C204" s="42" t="s">
        <v>39</v>
      </c>
      <c r="D204" s="77" t="s">
        <v>40</v>
      </c>
      <c r="E204" s="77" t="s">
        <v>41</v>
      </c>
      <c r="F204" s="78">
        <f>IF(G204&lt;1940,"L",IF(G204&lt;1945,"SM",IF(G204&lt;1955,"M",IF(G204&gt;2000,"J",""))))</f>
      </c>
      <c r="G204" s="77">
        <v>1962</v>
      </c>
      <c r="H204" s="79"/>
      <c r="I204" s="80">
        <f>I$5-W204+1</f>
        <v>1</v>
      </c>
      <c r="J204" s="80"/>
      <c r="K204" s="88"/>
      <c r="L204" s="81">
        <f>IF(X204&lt;&gt;"",(L$5-X204+1)*1.5,"")</f>
      </c>
      <c r="M204" s="82"/>
      <c r="N204" s="83"/>
      <c r="O204" s="84">
        <f>AH204</f>
        <v>0</v>
      </c>
      <c r="P204" s="84">
        <f>AI204</f>
        <v>0</v>
      </c>
      <c r="Q204" s="83">
        <f>SUM(H204:L204)</f>
        <v>1</v>
      </c>
      <c r="R204" s="85">
        <f>SUM(H204:L204)+MAX(M204,O204)</f>
        <v>1</v>
      </c>
      <c r="S204" s="86">
        <f>R204+MAX(U204,V204)</f>
        <v>4</v>
      </c>
      <c r="T204" s="85">
        <f>SUM($H204:$L204)+MAX(N204,P204)</f>
        <v>1</v>
      </c>
      <c r="U204" s="87">
        <f>IF(M204&gt;0,3,0)</f>
        <v>0</v>
      </c>
      <c r="V204" s="87">
        <f>IF(Q204&gt;0,3,0)</f>
        <v>3</v>
      </c>
      <c r="W204" s="88">
        <v>80</v>
      </c>
      <c r="X204" s="88"/>
      <c r="Y204" s="98"/>
      <c r="Z204" s="79"/>
      <c r="AA204" s="90"/>
      <c r="AB204" s="79"/>
      <c r="AC204" s="88"/>
      <c r="AD204" s="79"/>
      <c r="AE204" s="100"/>
      <c r="AF204" s="79"/>
      <c r="AG204" s="79"/>
      <c r="AH204" s="94">
        <f>MAX(AB204:AG204)</f>
        <v>0</v>
      </c>
      <c r="AI204" s="90">
        <f>AH204*AI$5</f>
        <v>0</v>
      </c>
      <c r="AP204" s="2"/>
    </row>
    <row r="205" spans="1:52" s="95" customFormat="1" ht="15.75" customHeight="1">
      <c r="A205" s="75">
        <f>A204+1</f>
        <v>199</v>
      </c>
      <c r="B205" s="76" t="s">
        <v>255</v>
      </c>
      <c r="C205" s="42" t="s">
        <v>44</v>
      </c>
      <c r="D205" s="77" t="s">
        <v>40</v>
      </c>
      <c r="E205" s="77" t="s">
        <v>41</v>
      </c>
      <c r="F205" s="78">
        <f>IF(G205&lt;1940,"L",IF(G205&lt;1945,"SM",IF(G205&lt;1955,"M",IF(G205&gt;2000,"J",""))))</f>
      </c>
      <c r="G205" s="77">
        <v>1955</v>
      </c>
      <c r="H205" s="79">
        <v>1</v>
      </c>
      <c r="I205" s="80"/>
      <c r="J205" s="80"/>
      <c r="K205" s="79"/>
      <c r="L205" s="81">
        <f>IF(X205&lt;&gt;"",(L$5-X205+1)*1.5,"")</f>
      </c>
      <c r="M205" s="82"/>
      <c r="N205" s="83"/>
      <c r="O205" s="84">
        <f>AH205</f>
        <v>0</v>
      </c>
      <c r="P205" s="84">
        <f>AI205</f>
        <v>0</v>
      </c>
      <c r="Q205" s="83">
        <f>SUM(H205:L205)</f>
        <v>1</v>
      </c>
      <c r="R205" s="85">
        <f>SUM(H205:L205)+MAX(M205,O205)</f>
        <v>1</v>
      </c>
      <c r="S205" s="86">
        <f>R205+MAX(U205,V205)</f>
        <v>4</v>
      </c>
      <c r="T205" s="85">
        <f>SUM($H205:$L205)+MAX(N205,P205)</f>
        <v>1</v>
      </c>
      <c r="U205" s="87">
        <f>IF(M205&gt;0,3,0)</f>
        <v>0</v>
      </c>
      <c r="V205" s="87">
        <f>IF(Q205&gt;0,3,0)</f>
        <v>3</v>
      </c>
      <c r="W205" s="88"/>
      <c r="X205" s="88"/>
      <c r="Y205" s="89"/>
      <c r="Z205" s="79"/>
      <c r="AA205" s="90"/>
      <c r="AB205" s="79"/>
      <c r="AC205" s="79"/>
      <c r="AD205" s="79"/>
      <c r="AE205" s="100"/>
      <c r="AF205" s="79"/>
      <c r="AG205" s="79"/>
      <c r="AH205" s="94">
        <f>MAX(AB205:AG205)</f>
        <v>0</v>
      </c>
      <c r="AI205" s="90">
        <f>AH205*AI$5</f>
        <v>0</v>
      </c>
      <c r="AQ205" s="2"/>
      <c r="AX205" s="2"/>
      <c r="AY205" s="2"/>
      <c r="AZ205" s="2"/>
    </row>
    <row r="206" spans="1:52" ht="15.75" customHeight="1">
      <c r="A206" s="75">
        <f>A205+1</f>
        <v>200</v>
      </c>
      <c r="B206" s="76" t="s">
        <v>256</v>
      </c>
      <c r="C206" s="42" t="s">
        <v>44</v>
      </c>
      <c r="D206" s="77" t="s">
        <v>40</v>
      </c>
      <c r="E206" s="133" t="s">
        <v>41</v>
      </c>
      <c r="F206" s="78">
        <f>IF(G206&lt;1939,"L",IF(G206&lt;1944,"SM",IF(G206&lt;1954,"M",IF(G206&gt;1999,"J",""))))</f>
      </c>
      <c r="G206" s="77">
        <v>1967</v>
      </c>
      <c r="H206" s="79"/>
      <c r="I206" s="80"/>
      <c r="J206" s="80"/>
      <c r="K206" s="88"/>
      <c r="L206" s="81">
        <f>IF(X206&lt;&gt;"",(L$5-X206+1)*1.5,"")</f>
      </c>
      <c r="M206" s="82"/>
      <c r="N206" s="83"/>
      <c r="O206" s="84">
        <f>AH206</f>
        <v>2</v>
      </c>
      <c r="P206" s="84">
        <f>AI206</f>
        <v>1</v>
      </c>
      <c r="Q206" s="83">
        <f>SUM(H206:L206)</f>
        <v>0</v>
      </c>
      <c r="R206" s="85">
        <f>SUM(H206:L206)+MAX(M206,O206)</f>
        <v>2</v>
      </c>
      <c r="S206" s="86">
        <f>R206+MAX(U206,V206)</f>
        <v>2</v>
      </c>
      <c r="T206" s="85">
        <f>SUM($H206:$L206)+MAX(N206,P206)</f>
        <v>1</v>
      </c>
      <c r="U206" s="87">
        <f>IF(M206&gt;0,3,0)</f>
        <v>0</v>
      </c>
      <c r="V206" s="87">
        <f>IF(Q206&gt;0,3,0)</f>
        <v>0</v>
      </c>
      <c r="W206" s="88"/>
      <c r="X206" s="88"/>
      <c r="Y206" s="98"/>
      <c r="Z206" s="79"/>
      <c r="AA206" s="90"/>
      <c r="AB206" s="91"/>
      <c r="AC206" s="88"/>
      <c r="AD206" s="79">
        <v>2</v>
      </c>
      <c r="AE206" s="100"/>
      <c r="AF206" s="79"/>
      <c r="AG206" s="79"/>
      <c r="AH206" s="94">
        <f>MAX(AB206:AG206)</f>
        <v>2</v>
      </c>
      <c r="AI206" s="90">
        <f>AH206*AI$5</f>
        <v>1</v>
      </c>
      <c r="AJ206" s="95"/>
      <c r="AK206" s="95"/>
      <c r="AL206" s="95"/>
      <c r="AM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</row>
    <row r="207" spans="1:41" s="95" customFormat="1" ht="15.75" customHeight="1">
      <c r="A207" s="75">
        <f>A206+1</f>
        <v>201</v>
      </c>
      <c r="B207" s="76" t="s">
        <v>257</v>
      </c>
      <c r="C207" s="42" t="s">
        <v>39</v>
      </c>
      <c r="D207" s="77" t="s">
        <v>40</v>
      </c>
      <c r="E207" s="104" t="s">
        <v>41</v>
      </c>
      <c r="F207" s="78">
        <f>IF(G207&lt;1940,"L",IF(G207&lt;1945,"SM",IF(G207&lt;1955,"M",IF(G207&gt;2000,"J",""))))</f>
      </c>
      <c r="G207" s="104">
        <v>1966</v>
      </c>
      <c r="H207" s="105"/>
      <c r="I207" s="80"/>
      <c r="J207" s="80"/>
      <c r="K207" s="106"/>
      <c r="L207" s="81">
        <f>IF(X207&lt;&gt;"",(L$5-X207+1)*1.5,"")</f>
      </c>
      <c r="M207" s="102"/>
      <c r="N207" s="107"/>
      <c r="O207" s="84">
        <f>AH207</f>
        <v>2</v>
      </c>
      <c r="P207" s="84">
        <f>AI207</f>
        <v>1</v>
      </c>
      <c r="Q207" s="83">
        <f>SUM(H207:L207)</f>
        <v>0</v>
      </c>
      <c r="R207" s="85">
        <f>SUM(H207:L207)+MAX(M207,O207)</f>
        <v>2</v>
      </c>
      <c r="S207" s="86">
        <f>R207+MAX(U207,V207)</f>
        <v>2</v>
      </c>
      <c r="T207" s="85">
        <f>SUM($H207:$L207)+MAX(N207,P207)</f>
        <v>1</v>
      </c>
      <c r="U207" s="87">
        <f>IF(M207&gt;0,3,0)</f>
        <v>0</v>
      </c>
      <c r="V207" s="87">
        <f>IF(Q207&gt;0,3,0)</f>
        <v>0</v>
      </c>
      <c r="W207" s="88"/>
      <c r="X207" s="106"/>
      <c r="Y207" s="106"/>
      <c r="Z207" s="91"/>
      <c r="AA207" s="90"/>
      <c r="AB207" s="105"/>
      <c r="AC207" s="106"/>
      <c r="AD207" s="105"/>
      <c r="AE207" s="93">
        <v>2</v>
      </c>
      <c r="AF207" s="105"/>
      <c r="AG207" s="105"/>
      <c r="AH207" s="94">
        <f>MAX(AB207:AG207)</f>
        <v>2</v>
      </c>
      <c r="AI207" s="90">
        <f>AH207*AI$5</f>
        <v>1</v>
      </c>
      <c r="AK207" s="2"/>
      <c r="AN207" s="2"/>
      <c r="AO207" s="2"/>
    </row>
    <row r="208" spans="1:52" ht="15.75" customHeight="1">
      <c r="A208" s="75">
        <f>A207+1</f>
        <v>202</v>
      </c>
      <c r="B208" s="111" t="s">
        <v>258</v>
      </c>
      <c r="C208" s="42" t="s">
        <v>7</v>
      </c>
      <c r="D208" s="124" t="s">
        <v>259</v>
      </c>
      <c r="E208" s="77" t="s">
        <v>41</v>
      </c>
      <c r="F208" s="78">
        <f>IF(G208&lt;1940,"L",IF(G208&lt;1945,"SM",IF(G208&lt;1955,"M",IF(G208&gt;2000,"J",""))))</f>
      </c>
      <c r="G208" s="77">
        <v>1966</v>
      </c>
      <c r="H208" s="79"/>
      <c r="I208" s="80"/>
      <c r="J208" s="80"/>
      <c r="K208" s="88"/>
      <c r="L208" s="81">
        <f>IF(X208&lt;&gt;"",(L$5-X208+1)*1.5,"")</f>
      </c>
      <c r="M208" s="82">
        <f>Z208</f>
        <v>0</v>
      </c>
      <c r="N208" s="83">
        <f>AA208</f>
        <v>0</v>
      </c>
      <c r="O208" s="84">
        <f>AH208</f>
        <v>2</v>
      </c>
      <c r="P208" s="84">
        <f>AI208</f>
        <v>1</v>
      </c>
      <c r="Q208" s="83">
        <f>SUM(H208:L208)</f>
        <v>0</v>
      </c>
      <c r="R208" s="85">
        <f>SUM(H208:L208)+MAX(M208,O208)</f>
        <v>2</v>
      </c>
      <c r="S208" s="86">
        <f>R208+MAX(U208,V208)</f>
        <v>2</v>
      </c>
      <c r="T208" s="85">
        <f>SUM($H208:$L208)+MAX(N208,P208)</f>
        <v>1</v>
      </c>
      <c r="U208" s="87">
        <f>IF(M208&gt;0,3,0)</f>
        <v>0</v>
      </c>
      <c r="V208" s="87">
        <f>IF(Q208&gt;0,3,0)</f>
        <v>0</v>
      </c>
      <c r="W208" s="88"/>
      <c r="X208" s="88"/>
      <c r="Y208" s="88"/>
      <c r="Z208" s="91">
        <f>IF(Y208&gt;0,Y$5-Y208+1,0)</f>
        <v>0</v>
      </c>
      <c r="AA208" s="90">
        <f>Z208*AA$5</f>
        <v>0</v>
      </c>
      <c r="AB208" s="79"/>
      <c r="AC208" s="79"/>
      <c r="AD208" s="79"/>
      <c r="AE208" s="100"/>
      <c r="AF208" s="79">
        <v>2</v>
      </c>
      <c r="AG208" s="79"/>
      <c r="AH208" s="94">
        <f>MAX(AB208:AG208)</f>
        <v>2</v>
      </c>
      <c r="AI208" s="90">
        <f>AH208*AI$5</f>
        <v>1</v>
      </c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</row>
    <row r="209" spans="1:52" s="95" customFormat="1" ht="15.75" customHeight="1">
      <c r="A209" s="75">
        <f>A208+1</f>
        <v>203</v>
      </c>
      <c r="B209" s="111" t="s">
        <v>260</v>
      </c>
      <c r="C209" s="42" t="s">
        <v>120</v>
      </c>
      <c r="D209" s="42" t="s">
        <v>196</v>
      </c>
      <c r="E209" s="77" t="s">
        <v>41</v>
      </c>
      <c r="F209" s="78"/>
      <c r="G209" s="77"/>
      <c r="H209" s="79"/>
      <c r="I209" s="80"/>
      <c r="J209" s="80"/>
      <c r="K209" s="79"/>
      <c r="L209" s="81">
        <f>IF(X209&lt;&gt;"",(L$5-X209+1)*1.5,"")</f>
      </c>
      <c r="M209" s="82"/>
      <c r="N209" s="83"/>
      <c r="O209" s="84">
        <f>AH209</f>
        <v>1</v>
      </c>
      <c r="P209" s="84">
        <f>AI209</f>
        <v>0.5</v>
      </c>
      <c r="Q209" s="83">
        <f>SUM(H209:L209)</f>
        <v>0</v>
      </c>
      <c r="R209" s="85">
        <f>SUM(H209:L209)+MAX(M209,O209)</f>
        <v>1</v>
      </c>
      <c r="S209" s="86">
        <f>R209+MAX(U209,V209)</f>
        <v>1</v>
      </c>
      <c r="T209" s="85">
        <f>SUM($H209:$L209)+MAX(N209,P209)</f>
        <v>0.5</v>
      </c>
      <c r="U209" s="87">
        <f>IF(M209&gt;0,3,0)</f>
        <v>0</v>
      </c>
      <c r="V209" s="87">
        <f>IF(Q209&gt;0,3,0)</f>
        <v>0</v>
      </c>
      <c r="W209" s="88"/>
      <c r="X209" s="88"/>
      <c r="Y209" s="98"/>
      <c r="Z209" s="79"/>
      <c r="AA209" s="90"/>
      <c r="AB209" s="79"/>
      <c r="AC209" s="88"/>
      <c r="AD209" s="79">
        <v>1</v>
      </c>
      <c r="AE209" s="100"/>
      <c r="AF209" s="79"/>
      <c r="AG209" s="79"/>
      <c r="AH209" s="94">
        <f>MAX(AB209:AG209)</f>
        <v>1</v>
      </c>
      <c r="AI209" s="90">
        <f>AH209*AI$5</f>
        <v>0.5</v>
      </c>
      <c r="AL209" s="2"/>
      <c r="AR209" s="96"/>
      <c r="AS209" s="96"/>
      <c r="AX209" s="2"/>
      <c r="AY209" s="2"/>
      <c r="AZ209" s="2"/>
    </row>
    <row r="210" spans="1:46" s="95" customFormat="1" ht="15.75" customHeight="1" hidden="1">
      <c r="A210" s="75">
        <f>A209+1</f>
        <v>204</v>
      </c>
      <c r="B210" s="97" t="s">
        <v>261</v>
      </c>
      <c r="C210" s="42" t="s">
        <v>46</v>
      </c>
      <c r="D210" s="77" t="s">
        <v>40</v>
      </c>
      <c r="E210" s="77" t="s">
        <v>41</v>
      </c>
      <c r="F210" s="78">
        <f>IF(G210&lt;1939,"L",IF(G210&lt;1944,"SM",IF(G210&lt;1954,"M",IF(G210&gt;1999,"J",""))))</f>
      </c>
      <c r="G210" s="77">
        <v>1963</v>
      </c>
      <c r="H210" s="79"/>
      <c r="I210" s="80"/>
      <c r="J210" s="80"/>
      <c r="K210" s="88"/>
      <c r="L210" s="81">
        <f>IF(X210&lt;&gt;"",(L$5-X210+1)*1.5,"")</f>
      </c>
      <c r="M210" s="82"/>
      <c r="N210" s="82"/>
      <c r="O210" s="84">
        <f>AH210</f>
        <v>0</v>
      </c>
      <c r="P210" s="84">
        <f>AI210</f>
        <v>0</v>
      </c>
      <c r="Q210" s="83">
        <f>SUM(H210:L210)</f>
        <v>0</v>
      </c>
      <c r="R210" s="85">
        <f>SUM(H210:L210)+MAX(M210,O210)</f>
        <v>0</v>
      </c>
      <c r="S210" s="86">
        <f>R210+MAX(U210,V210)</f>
        <v>0</v>
      </c>
      <c r="T210" s="85">
        <f>SUM($H210:$L210)+MAX(N210,P210)</f>
        <v>0</v>
      </c>
      <c r="U210" s="87">
        <f>IF(M210&gt;0,3,0)</f>
        <v>0</v>
      </c>
      <c r="V210" s="87">
        <f>IF(Q210&gt;0,3,0)</f>
        <v>0</v>
      </c>
      <c r="W210" s="88"/>
      <c r="X210" s="88"/>
      <c r="Y210" s="98"/>
      <c r="Z210" s="79"/>
      <c r="AA210" s="79"/>
      <c r="AB210" s="79"/>
      <c r="AC210" s="88"/>
      <c r="AD210" s="79"/>
      <c r="AE210" s="100"/>
      <c r="AF210" s="79"/>
      <c r="AG210" s="79"/>
      <c r="AH210" s="94">
        <f>MAX(AB210:AG210)</f>
        <v>0</v>
      </c>
      <c r="AI210" s="90">
        <f>AH210*AI$5</f>
        <v>0</v>
      </c>
      <c r="AJ210" s="2"/>
      <c r="AP210" s="103"/>
      <c r="AT210" s="2"/>
    </row>
    <row r="211" spans="1:52" s="95" customFormat="1" ht="15.75" customHeight="1" hidden="1">
      <c r="A211" s="75">
        <f>A210+1</f>
        <v>205</v>
      </c>
      <c r="B211" s="97" t="s">
        <v>262</v>
      </c>
      <c r="C211" s="42" t="s">
        <v>62</v>
      </c>
      <c r="D211" s="77" t="s">
        <v>40</v>
      </c>
      <c r="E211" s="77" t="s">
        <v>41</v>
      </c>
      <c r="F211" s="78">
        <f>IF(G211&lt;1940,"L",IF(G211&lt;1945,"SM",IF(G211&lt;1955,"M",IF(G211&gt;2000,"J",""))))</f>
      </c>
      <c r="G211" s="77">
        <v>1976</v>
      </c>
      <c r="H211" s="79"/>
      <c r="I211" s="80"/>
      <c r="J211" s="80"/>
      <c r="K211" s="88"/>
      <c r="L211" s="81">
        <f>IF(X211&lt;&gt;"",(L$5-X211+1)*1.5,"")</f>
      </c>
      <c r="M211" s="82">
        <f>Z211</f>
        <v>0</v>
      </c>
      <c r="N211" s="83">
        <f>AA211</f>
        <v>0</v>
      </c>
      <c r="O211" s="84">
        <f>AH211</f>
        <v>0</v>
      </c>
      <c r="P211" s="84">
        <f>AI211</f>
        <v>0</v>
      </c>
      <c r="Q211" s="83">
        <f>SUM(H211:L211)</f>
        <v>0</v>
      </c>
      <c r="R211" s="85">
        <f>SUM(H211:L211)+MAX(M211,O211)</f>
        <v>0</v>
      </c>
      <c r="S211" s="86">
        <f>R211+MAX(U211,V211)</f>
        <v>0</v>
      </c>
      <c r="T211" s="85">
        <f>SUM($H211:$L211)+MAX(N211,P211)</f>
        <v>0</v>
      </c>
      <c r="U211" s="87">
        <f>IF(M211&gt;0,3,0)</f>
        <v>0</v>
      </c>
      <c r="V211" s="87">
        <f>IF(Q211&gt;0,3,0)</f>
        <v>0</v>
      </c>
      <c r="W211" s="88"/>
      <c r="X211" s="88"/>
      <c r="Y211" s="88"/>
      <c r="Z211" s="91">
        <f>IF(Y211&gt;0,Y$5-Y211+1,0)</f>
        <v>0</v>
      </c>
      <c r="AA211" s="90">
        <f>Z211*AA$5</f>
        <v>0</v>
      </c>
      <c r="AB211" s="79"/>
      <c r="AC211" s="79"/>
      <c r="AD211" s="79"/>
      <c r="AE211" s="100"/>
      <c r="AF211" s="79"/>
      <c r="AG211" s="79"/>
      <c r="AH211" s="94">
        <f>MAX(AB211:AG211)</f>
        <v>0</v>
      </c>
      <c r="AI211" s="90">
        <f>AH211*AI$5</f>
        <v>0</v>
      </c>
      <c r="AL211" s="2"/>
      <c r="AR211" s="96"/>
      <c r="AS211" s="96"/>
      <c r="AX211" s="2"/>
      <c r="AY211" s="2"/>
      <c r="AZ211" s="2"/>
    </row>
    <row r="212" spans="1:52" s="95" customFormat="1" ht="15.75" customHeight="1" hidden="1">
      <c r="A212" s="75">
        <f>A211+1</f>
        <v>206</v>
      </c>
      <c r="B212" s="134" t="s">
        <v>263</v>
      </c>
      <c r="C212" s="42" t="s">
        <v>120</v>
      </c>
      <c r="D212" s="42" t="s">
        <v>196</v>
      </c>
      <c r="E212" s="77" t="s">
        <v>41</v>
      </c>
      <c r="F212" s="78" t="str">
        <f>IF(G212&lt;1939,"L",IF(G212&lt;1944,"SM",IF(G212&lt;1954,"M",IF(G212&gt;1999,"J",""))))</f>
        <v>L</v>
      </c>
      <c r="G212" s="77"/>
      <c r="H212" s="79"/>
      <c r="I212" s="80"/>
      <c r="J212" s="80"/>
      <c r="K212" s="79"/>
      <c r="L212" s="81">
        <f>IF(X212&lt;&gt;"",(L$5-X212+1)*1.5,"")</f>
      </c>
      <c r="M212" s="82"/>
      <c r="N212" s="83"/>
      <c r="O212" s="84">
        <f>AH212</f>
        <v>0</v>
      </c>
      <c r="P212" s="84">
        <f>AI212</f>
        <v>0</v>
      </c>
      <c r="Q212" s="83">
        <f>SUM(H212:L212)</f>
        <v>0</v>
      </c>
      <c r="R212" s="85">
        <f>SUM(H212:L212)+MAX(M212,O212)</f>
        <v>0</v>
      </c>
      <c r="S212" s="86">
        <f>R212+MAX(U212,V212)</f>
        <v>0</v>
      </c>
      <c r="T212" s="85">
        <f>SUM($H212:$L212)+MAX(N212,P212)</f>
        <v>0</v>
      </c>
      <c r="U212" s="87">
        <f>IF(M212&gt;0,3,0)</f>
        <v>0</v>
      </c>
      <c r="V212" s="87">
        <f>IF(Q212&gt;0,3,0)</f>
        <v>0</v>
      </c>
      <c r="W212" s="88"/>
      <c r="X212" s="88"/>
      <c r="Y212" s="98"/>
      <c r="Z212" s="79"/>
      <c r="AA212" s="90"/>
      <c r="AB212" s="79"/>
      <c r="AC212" s="88"/>
      <c r="AD212" s="79"/>
      <c r="AE212" s="100"/>
      <c r="AF212" s="79"/>
      <c r="AG212" s="79"/>
      <c r="AH212" s="94">
        <f>MAX(AB212:AG212)</f>
        <v>0</v>
      </c>
      <c r="AI212" s="90">
        <f>AH212*AI$5</f>
        <v>0</v>
      </c>
      <c r="AK212" s="2"/>
      <c r="AX212" s="2"/>
      <c r="AY212" s="2"/>
      <c r="AZ212" s="2"/>
    </row>
    <row r="213" spans="1:52" s="95" customFormat="1" ht="15.75" customHeight="1" hidden="1">
      <c r="A213" s="75">
        <f>A212+1</f>
        <v>207</v>
      </c>
      <c r="B213" s="113" t="s">
        <v>264</v>
      </c>
      <c r="C213" s="42" t="s">
        <v>120</v>
      </c>
      <c r="D213" s="42" t="s">
        <v>265</v>
      </c>
      <c r="E213" s="41" t="s">
        <v>73</v>
      </c>
      <c r="F213" s="78"/>
      <c r="G213" s="41"/>
      <c r="H213" s="79"/>
      <c r="I213" s="80"/>
      <c r="J213" s="80"/>
      <c r="K213" s="79"/>
      <c r="L213" s="81">
        <f>IF(X213&lt;&gt;"",(L$5-X213+1)*1.5,"")</f>
      </c>
      <c r="M213" s="102"/>
      <c r="N213" s="102"/>
      <c r="O213" s="84">
        <f>AH213</f>
        <v>0</v>
      </c>
      <c r="P213" s="84">
        <f>AI213</f>
        <v>0</v>
      </c>
      <c r="Q213" s="83">
        <f>SUM(H213:L213)</f>
        <v>0</v>
      </c>
      <c r="R213" s="85">
        <f>SUM(H213:L213)+MAX(M213,O213)</f>
        <v>0</v>
      </c>
      <c r="S213" s="86">
        <f>R213+MAX(U213,V213)</f>
        <v>0</v>
      </c>
      <c r="T213" s="85">
        <f>SUM($H213:$L213)+MAX(N213,P213)</f>
        <v>0</v>
      </c>
      <c r="U213" s="87">
        <f>IF(M213&gt;0,3,0)</f>
        <v>0</v>
      </c>
      <c r="V213" s="87">
        <v>0</v>
      </c>
      <c r="W213" s="88"/>
      <c r="X213" s="88"/>
      <c r="Y213" s="88"/>
      <c r="Z213" s="91"/>
      <c r="AA213" s="91"/>
      <c r="AB213" s="79"/>
      <c r="AC213" s="88"/>
      <c r="AD213" s="79"/>
      <c r="AE213" s="100"/>
      <c r="AF213" s="79"/>
      <c r="AG213" s="79"/>
      <c r="AH213" s="94">
        <f>MAX(AB213:AG213)</f>
        <v>0</v>
      </c>
      <c r="AI213" s="90">
        <f>AH213*AI$5</f>
        <v>0</v>
      </c>
      <c r="AK213" s="2"/>
      <c r="AX213" s="2"/>
      <c r="AY213" s="2"/>
      <c r="AZ213" s="2"/>
    </row>
    <row r="214" spans="1:52" s="103" customFormat="1" ht="15.75" customHeight="1" hidden="1">
      <c r="A214" s="75">
        <f>A213+1</f>
        <v>208</v>
      </c>
      <c r="B214" s="97" t="s">
        <v>266</v>
      </c>
      <c r="C214" s="42" t="s">
        <v>39</v>
      </c>
      <c r="D214" s="77" t="s">
        <v>40</v>
      </c>
      <c r="E214" s="77" t="s">
        <v>41</v>
      </c>
      <c r="F214" s="78" t="str">
        <f>IF(G214&lt;1940,"L",IF(G214&lt;1945,"SM",IF(G214&lt;1955,"M",IF(G214&gt;2000,"J",""))))</f>
        <v>SM</v>
      </c>
      <c r="G214" s="104">
        <v>1940</v>
      </c>
      <c r="H214" s="105"/>
      <c r="I214" s="80"/>
      <c r="J214" s="80"/>
      <c r="K214" s="106"/>
      <c r="L214" s="81">
        <f>IF(X214&lt;&gt;"",(L$5-X214+1)*1.5,"")</f>
      </c>
      <c r="M214" s="82"/>
      <c r="N214" s="83"/>
      <c r="O214" s="84">
        <f>AH214</f>
        <v>0</v>
      </c>
      <c r="P214" s="84">
        <f>AI214</f>
        <v>0</v>
      </c>
      <c r="Q214" s="83">
        <f>SUM(H214:L214)</f>
        <v>0</v>
      </c>
      <c r="R214" s="85">
        <f>SUM(H214:L214)+MAX(M214,O214)</f>
        <v>0</v>
      </c>
      <c r="S214" s="86">
        <f>R214+MAX(U214,V214)</f>
        <v>0</v>
      </c>
      <c r="T214" s="85">
        <f>SUM($H214:$L214)+MAX(N214,P214)</f>
        <v>0</v>
      </c>
      <c r="U214" s="87">
        <f>IF(M214&gt;0,3,0)</f>
        <v>0</v>
      </c>
      <c r="V214" s="87">
        <f>IF(Q214&gt;0,3,0)</f>
        <v>0</v>
      </c>
      <c r="W214" s="88"/>
      <c r="X214" s="88"/>
      <c r="Y214" s="98"/>
      <c r="Z214" s="79"/>
      <c r="AA214" s="90"/>
      <c r="AB214" s="79"/>
      <c r="AC214" s="88"/>
      <c r="AD214" s="79"/>
      <c r="AE214" s="79"/>
      <c r="AF214" s="79"/>
      <c r="AG214" s="79"/>
      <c r="AH214" s="94">
        <f>MAX(AB214:AG214)</f>
        <v>0</v>
      </c>
      <c r="AI214" s="90">
        <f>AH214*AI$5</f>
        <v>0</v>
      </c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</row>
    <row r="215" spans="1:52" ht="15.75" customHeight="1" hidden="1">
      <c r="A215" s="75">
        <f>A214+1</f>
        <v>209</v>
      </c>
      <c r="B215" s="97" t="s">
        <v>267</v>
      </c>
      <c r="C215" s="42" t="s">
        <v>44</v>
      </c>
      <c r="D215" s="77" t="s">
        <v>40</v>
      </c>
      <c r="E215" s="77" t="s">
        <v>41</v>
      </c>
      <c r="F215" s="78">
        <f>IF(G215&lt;1940,"L",IF(G215&lt;1945,"SM",IF(G215&lt;1955,"M",IF(G215&gt;2000,"J",""))))</f>
      </c>
      <c r="G215" s="77">
        <v>1960</v>
      </c>
      <c r="H215" s="79"/>
      <c r="I215" s="80"/>
      <c r="J215" s="80"/>
      <c r="K215" s="88"/>
      <c r="L215" s="81">
        <f>IF(X215&lt;&gt;"",(L$5-X215+1)*1.5,"")</f>
      </c>
      <c r="M215" s="102"/>
      <c r="N215" s="107"/>
      <c r="O215" s="84">
        <f>AH215</f>
        <v>0</v>
      </c>
      <c r="P215" s="84">
        <f>AI215</f>
        <v>0</v>
      </c>
      <c r="Q215" s="83">
        <f>SUM(H215:L215)</f>
        <v>0</v>
      </c>
      <c r="R215" s="85">
        <f>SUM(H215:L215)+MAX(M215,O215)</f>
        <v>0</v>
      </c>
      <c r="S215" s="86">
        <f>R215+MAX(U215,V215)</f>
        <v>0</v>
      </c>
      <c r="T215" s="85">
        <f>SUM($H215:$L215)+MAX(N215,P215)</f>
        <v>0</v>
      </c>
      <c r="U215" s="87">
        <f>IF(M215&gt;0,3,0)</f>
        <v>0</v>
      </c>
      <c r="V215" s="87">
        <f>IF(Q215&gt;0,3,0)</f>
        <v>0</v>
      </c>
      <c r="W215" s="88"/>
      <c r="X215" s="88"/>
      <c r="Y215" s="88"/>
      <c r="Z215" s="91"/>
      <c r="AA215" s="90"/>
      <c r="AB215" s="79"/>
      <c r="AC215" s="88"/>
      <c r="AD215" s="79"/>
      <c r="AE215" s="100"/>
      <c r="AF215" s="79"/>
      <c r="AG215" s="79"/>
      <c r="AH215" s="94">
        <f>MAX(AB215:AG215)</f>
        <v>0</v>
      </c>
      <c r="AI215" s="90">
        <f>AH215*AI$5</f>
        <v>0</v>
      </c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</row>
    <row r="216" spans="1:43" s="95" customFormat="1" ht="15.75" customHeight="1" hidden="1">
      <c r="A216" s="75">
        <f>A215+1</f>
        <v>210</v>
      </c>
      <c r="B216" s="97" t="s">
        <v>268</v>
      </c>
      <c r="C216" s="42" t="s">
        <v>44</v>
      </c>
      <c r="D216" s="77" t="s">
        <v>40</v>
      </c>
      <c r="E216" s="77" t="s">
        <v>41</v>
      </c>
      <c r="F216" s="78">
        <f>IF(G216&lt;1939,"L",IF(G216&lt;1944,"SM",IF(G216&lt;1954,"M",IF(G216&gt;1999,"J",""))))</f>
      </c>
      <c r="G216" s="77">
        <v>1960</v>
      </c>
      <c r="H216" s="79"/>
      <c r="I216" s="80"/>
      <c r="J216" s="80"/>
      <c r="K216" s="88"/>
      <c r="L216" s="81">
        <f>IF(X216&lt;&gt;"",(L$5-X216+1)*1.5,"")</f>
      </c>
      <c r="M216" s="82"/>
      <c r="N216" s="82"/>
      <c r="O216" s="84">
        <f>AH216</f>
        <v>0</v>
      </c>
      <c r="P216" s="84">
        <f>AI216</f>
        <v>0</v>
      </c>
      <c r="Q216" s="83">
        <f>SUM(H216:L216)</f>
        <v>0</v>
      </c>
      <c r="R216" s="85">
        <f>SUM(H216:L216)+MAX(M216,O216)</f>
        <v>0</v>
      </c>
      <c r="S216" s="86">
        <f>R216+MAX(U216,V216)</f>
        <v>0</v>
      </c>
      <c r="T216" s="85">
        <f>SUM($H216:$L216)+MAX(N216,P216)</f>
        <v>0</v>
      </c>
      <c r="U216" s="87">
        <f>IF(M216&gt;0,3,0)</f>
        <v>0</v>
      </c>
      <c r="V216" s="87">
        <f>IF(Q216&gt;0,3,0)</f>
        <v>0</v>
      </c>
      <c r="W216" s="88"/>
      <c r="X216" s="88"/>
      <c r="Y216" s="98"/>
      <c r="Z216" s="79"/>
      <c r="AA216" s="79"/>
      <c r="AB216" s="79"/>
      <c r="AC216" s="88"/>
      <c r="AD216" s="135"/>
      <c r="AE216" s="100"/>
      <c r="AF216" s="79"/>
      <c r="AG216" s="79"/>
      <c r="AH216" s="94">
        <f>MAX(AB216:AG216)</f>
        <v>0</v>
      </c>
      <c r="AI216" s="90">
        <f>AH216*AI$5</f>
        <v>0</v>
      </c>
      <c r="AN216" s="2"/>
      <c r="AO216" s="2"/>
      <c r="AQ216" s="96"/>
    </row>
    <row r="217" spans="1:52" s="95" customFormat="1" ht="15.75" customHeight="1" hidden="1">
      <c r="A217" s="75">
        <f>A216+1</f>
        <v>211</v>
      </c>
      <c r="B217" s="97" t="s">
        <v>269</v>
      </c>
      <c r="C217" s="42" t="s">
        <v>44</v>
      </c>
      <c r="D217" s="77" t="s">
        <v>40</v>
      </c>
      <c r="E217" s="77" t="s">
        <v>41</v>
      </c>
      <c r="F217" s="78" t="str">
        <f>IF(G217&lt;1940,"L",IF(G217&lt;1945,"SM",IF(G217&lt;1955,"M",IF(G217&gt;2000,"J",""))))</f>
        <v>M</v>
      </c>
      <c r="G217" s="77">
        <v>1947</v>
      </c>
      <c r="H217" s="79"/>
      <c r="I217" s="80"/>
      <c r="J217" s="80"/>
      <c r="K217" s="88"/>
      <c r="L217" s="81">
        <f>IF(X217&lt;&gt;"",(L$5-X217+1)*1.5,"")</f>
      </c>
      <c r="M217" s="102"/>
      <c r="N217" s="102"/>
      <c r="O217" s="84">
        <f>AH217</f>
        <v>0</v>
      </c>
      <c r="P217" s="84">
        <f>AI217</f>
        <v>0</v>
      </c>
      <c r="Q217" s="83">
        <f>SUM(H217:L217)</f>
        <v>0</v>
      </c>
      <c r="R217" s="85">
        <f>SUM(H217:L217)+MAX(M217,O217)</f>
        <v>0</v>
      </c>
      <c r="S217" s="86">
        <f>R217+MAX(U217,V217)</f>
        <v>0</v>
      </c>
      <c r="T217" s="85">
        <f>SUM($H217:$L217)+MAX(N217,P217)</f>
        <v>0</v>
      </c>
      <c r="U217" s="87">
        <f>IF(M217&gt;0,3,0)</f>
        <v>0</v>
      </c>
      <c r="V217" s="87">
        <f>IF(Q217&gt;0,3,0)</f>
        <v>0</v>
      </c>
      <c r="W217" s="88"/>
      <c r="X217" s="88"/>
      <c r="Y217" s="88"/>
      <c r="Z217" s="91"/>
      <c r="AA217" s="91"/>
      <c r="AB217" s="79"/>
      <c r="AC217" s="88"/>
      <c r="AD217" s="79"/>
      <c r="AE217" s="100"/>
      <c r="AF217" s="79"/>
      <c r="AG217" s="79"/>
      <c r="AH217" s="94">
        <f>MAX(AB217:AG217)</f>
        <v>0</v>
      </c>
      <c r="AI217" s="90">
        <f>AH217*AI$5</f>
        <v>0</v>
      </c>
      <c r="AT217" s="2"/>
      <c r="AX217" s="103"/>
      <c r="AY217" s="103"/>
      <c r="AZ217" s="103"/>
    </row>
    <row r="218" spans="1:49" ht="15.75" customHeight="1" hidden="1">
      <c r="A218" s="75">
        <f>A217+1</f>
        <v>212</v>
      </c>
      <c r="B218" s="111" t="s">
        <v>270</v>
      </c>
      <c r="C218" s="42"/>
      <c r="D218" s="42" t="s">
        <v>160</v>
      </c>
      <c r="E218" s="77" t="s">
        <v>41</v>
      </c>
      <c r="F218" s="78"/>
      <c r="G218" s="104"/>
      <c r="H218" s="105"/>
      <c r="I218" s="80"/>
      <c r="J218" s="80"/>
      <c r="K218" s="106"/>
      <c r="L218" s="81">
        <f>IF(X218&lt;&gt;"",(L$5-X218+1)*1.5,"")</f>
      </c>
      <c r="M218" s="102"/>
      <c r="N218" s="102"/>
      <c r="O218" s="84">
        <f>AH218</f>
        <v>0</v>
      </c>
      <c r="P218" s="84">
        <f>AI218</f>
        <v>0</v>
      </c>
      <c r="Q218" s="83">
        <f>SUM(H218:L218)</f>
        <v>0</v>
      </c>
      <c r="R218" s="85">
        <f>SUM(H218:L218)+MAX(M218,O218)</f>
        <v>0</v>
      </c>
      <c r="S218" s="86">
        <f>R218+MAX(U218,V218)</f>
        <v>0</v>
      </c>
      <c r="T218" s="85">
        <f>SUM($H218:$L218)+MAX(N218,P218)</f>
        <v>0</v>
      </c>
      <c r="U218" s="87">
        <f>IF(M218&gt;0,3,0)</f>
        <v>0</v>
      </c>
      <c r="V218" s="87">
        <f>IF(Q218&gt;0,3,0)</f>
        <v>0</v>
      </c>
      <c r="W218" s="88"/>
      <c r="X218" s="106"/>
      <c r="Y218" s="106"/>
      <c r="Z218" s="91"/>
      <c r="AA218" s="91"/>
      <c r="AB218" s="105"/>
      <c r="AC218" s="106"/>
      <c r="AD218" s="105"/>
      <c r="AE218" s="100"/>
      <c r="AF218" s="105"/>
      <c r="AG218" s="105"/>
      <c r="AH218" s="94">
        <f>MAX(AB218:AG218)</f>
        <v>0</v>
      </c>
      <c r="AI218" s="90">
        <f>AH218*AI$5</f>
        <v>0</v>
      </c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</row>
    <row r="219" spans="1:52" ht="15.75" customHeight="1" hidden="1">
      <c r="A219" s="75">
        <f>A218+1</f>
        <v>213</v>
      </c>
      <c r="B219" s="97" t="s">
        <v>271</v>
      </c>
      <c r="C219" s="42" t="s">
        <v>39</v>
      </c>
      <c r="D219" s="77" t="s">
        <v>40</v>
      </c>
      <c r="E219" s="77" t="s">
        <v>41</v>
      </c>
      <c r="F219" s="78">
        <f>IF(G219&lt;1939,"L",IF(G219&lt;1944,"SM",IF(G219&lt;1954,"M",IF(G219&gt;1999,"J",""))))</f>
      </c>
      <c r="G219" s="77">
        <v>1975</v>
      </c>
      <c r="H219" s="79"/>
      <c r="I219" s="80"/>
      <c r="J219" s="80"/>
      <c r="K219" s="88"/>
      <c r="L219" s="81">
        <f>IF(X219&lt;&gt;"",(L$5-X219+1)*1.5,"")</f>
      </c>
      <c r="M219" s="102"/>
      <c r="N219" s="107"/>
      <c r="O219" s="84">
        <f>AH219</f>
        <v>0</v>
      </c>
      <c r="P219" s="84">
        <f>AI219</f>
        <v>0</v>
      </c>
      <c r="Q219" s="83">
        <f>SUM(H219:L219)</f>
        <v>0</v>
      </c>
      <c r="R219" s="85">
        <f>SUM(H219:L219)+MAX(M219,O219)</f>
        <v>0</v>
      </c>
      <c r="S219" s="86">
        <f>R219+MAX(U219,V219)</f>
        <v>0</v>
      </c>
      <c r="T219" s="85">
        <f>SUM($H219:$L219)+MAX(N219,P219)</f>
        <v>0</v>
      </c>
      <c r="U219" s="87">
        <f>IF(M219&gt;0,3,0)</f>
        <v>0</v>
      </c>
      <c r="V219" s="87">
        <f>IF(Q219&gt;0,3,0)</f>
        <v>0</v>
      </c>
      <c r="W219" s="88"/>
      <c r="X219" s="88"/>
      <c r="Y219" s="98"/>
      <c r="Z219" s="79"/>
      <c r="AA219" s="90"/>
      <c r="AB219" s="79"/>
      <c r="AC219" s="99"/>
      <c r="AD219" s="79"/>
      <c r="AE219" s="100"/>
      <c r="AF219" s="79"/>
      <c r="AG219" s="79"/>
      <c r="AH219" s="94">
        <f>MAX(AB219:AG219)</f>
        <v>0</v>
      </c>
      <c r="AI219" s="90">
        <f>AH219*AI$5</f>
        <v>0</v>
      </c>
      <c r="AJ219" s="95"/>
      <c r="AK219" s="95"/>
      <c r="AL219" s="95"/>
      <c r="AM219" s="95"/>
      <c r="AN219" s="95"/>
      <c r="AO219" s="95"/>
      <c r="AP219" s="95"/>
      <c r="AQ219" s="96"/>
      <c r="AR219" s="96"/>
      <c r="AS219" s="96"/>
      <c r="AT219" s="95"/>
      <c r="AU219" s="96"/>
      <c r="AV219" s="96"/>
      <c r="AW219" s="96"/>
      <c r="AX219" s="95"/>
      <c r="AY219" s="95"/>
      <c r="AZ219" s="95"/>
    </row>
    <row r="220" spans="1:38" s="95" customFormat="1" ht="15.75" customHeight="1" hidden="1">
      <c r="A220" s="75">
        <f>A219+1</f>
        <v>214</v>
      </c>
      <c r="B220" s="97" t="s">
        <v>272</v>
      </c>
      <c r="C220" s="42" t="s">
        <v>39</v>
      </c>
      <c r="D220" s="77" t="s">
        <v>40</v>
      </c>
      <c r="E220" s="77" t="s">
        <v>41</v>
      </c>
      <c r="F220" s="78">
        <f>IF(G220&lt;1939,"L",IF(G220&lt;1944,"SM",IF(G220&lt;1954,"M",IF(G220&gt;1999,"J",""))))</f>
      </c>
      <c r="G220" s="77">
        <v>1963</v>
      </c>
      <c r="H220" s="79"/>
      <c r="I220" s="80"/>
      <c r="J220" s="80"/>
      <c r="K220" s="88"/>
      <c r="L220" s="81">
        <f>IF(X220&lt;&gt;"",(L$5-X220+1)*1.5,"")</f>
      </c>
      <c r="M220" s="82"/>
      <c r="N220" s="82"/>
      <c r="O220" s="84">
        <f>AH220</f>
        <v>0</v>
      </c>
      <c r="P220" s="84">
        <f>AI220</f>
        <v>0</v>
      </c>
      <c r="Q220" s="83">
        <f>SUM(H220:L220)</f>
        <v>0</v>
      </c>
      <c r="R220" s="85">
        <f>SUM(H220:L220)+MAX(M220,O220)</f>
        <v>0</v>
      </c>
      <c r="S220" s="86">
        <f>R220+MAX(U220,V220)</f>
        <v>0</v>
      </c>
      <c r="T220" s="85">
        <f>SUM($H220:$L220)+MAX(N220,P220)</f>
        <v>0</v>
      </c>
      <c r="U220" s="87">
        <f>IF(M220&gt;0,3,0)</f>
        <v>0</v>
      </c>
      <c r="V220" s="87">
        <f>IF(Q220&gt;0,3,0)</f>
        <v>0</v>
      </c>
      <c r="W220" s="88"/>
      <c r="X220" s="88"/>
      <c r="Y220" s="98"/>
      <c r="Z220" s="79"/>
      <c r="AA220" s="79"/>
      <c r="AB220" s="79"/>
      <c r="AC220" s="88"/>
      <c r="AD220" s="79"/>
      <c r="AE220" s="100"/>
      <c r="AF220" s="79"/>
      <c r="AG220" s="79"/>
      <c r="AH220" s="94">
        <f>MAX(AB220:AG220)</f>
        <v>0</v>
      </c>
      <c r="AI220" s="90">
        <f>AH220*AI$5</f>
        <v>0</v>
      </c>
      <c r="AL220" s="2"/>
    </row>
    <row r="221" spans="1:49" ht="15.75" customHeight="1" hidden="1">
      <c r="A221" s="75">
        <f>A220+1</f>
        <v>215</v>
      </c>
      <c r="B221" s="76" t="s">
        <v>273</v>
      </c>
      <c r="C221" s="42" t="s">
        <v>62</v>
      </c>
      <c r="D221" s="77" t="s">
        <v>40</v>
      </c>
      <c r="E221" s="104" t="s">
        <v>41</v>
      </c>
      <c r="F221" s="78"/>
      <c r="G221" s="104" t="s">
        <v>274</v>
      </c>
      <c r="H221" s="105"/>
      <c r="I221" s="80"/>
      <c r="J221" s="80"/>
      <c r="K221" s="106"/>
      <c r="L221" s="81">
        <f>IF(X221&lt;&gt;"",(L$5-X221+1)*1.5,"")</f>
      </c>
      <c r="M221" s="102"/>
      <c r="N221" s="102"/>
      <c r="O221" s="84">
        <f>AH221</f>
        <v>0</v>
      </c>
      <c r="P221" s="84">
        <f>AI221</f>
        <v>0</v>
      </c>
      <c r="Q221" s="83">
        <f>SUM(H221:L221)</f>
        <v>0</v>
      </c>
      <c r="R221" s="85">
        <f>SUM(H221:L221)+MAX(M221,O221)</f>
        <v>0</v>
      </c>
      <c r="S221" s="86">
        <f>R221+MAX(U221,V221)</f>
        <v>0</v>
      </c>
      <c r="T221" s="85">
        <f>SUM($H221:$L221)+MAX(N221,P221)</f>
        <v>0</v>
      </c>
      <c r="U221" s="87">
        <f>IF(M221&gt;0,3,0)</f>
        <v>0</v>
      </c>
      <c r="V221" s="87">
        <f>IF(Q221&gt;0,3,0)</f>
        <v>0</v>
      </c>
      <c r="W221" s="88"/>
      <c r="X221" s="106"/>
      <c r="Y221" s="106"/>
      <c r="Z221" s="79"/>
      <c r="AA221" s="79"/>
      <c r="AB221" s="105"/>
      <c r="AC221" s="106"/>
      <c r="AD221" s="105"/>
      <c r="AE221" s="100"/>
      <c r="AF221" s="105"/>
      <c r="AG221" s="105"/>
      <c r="AH221" s="94">
        <f>MAX(AB221:AG221)</f>
        <v>0</v>
      </c>
      <c r="AI221" s="90">
        <f>AH221*AI$5</f>
        <v>0</v>
      </c>
      <c r="AJ221" s="95"/>
      <c r="AK221" s="95"/>
      <c r="AL221" s="95"/>
      <c r="AM221" s="95"/>
      <c r="AN221" s="95"/>
      <c r="AO221" s="95"/>
      <c r="AP221" s="96"/>
      <c r="AQ221" s="95"/>
      <c r="AR221" s="96"/>
      <c r="AS221" s="96"/>
      <c r="AT221" s="95"/>
      <c r="AU221" s="96"/>
      <c r="AV221" s="96"/>
      <c r="AW221" s="96"/>
    </row>
    <row r="222" spans="1:52" s="122" customFormat="1" ht="15.75" customHeight="1" hidden="1">
      <c r="A222" s="75">
        <f>A221+1</f>
        <v>216</v>
      </c>
      <c r="B222" s="97" t="s">
        <v>275</v>
      </c>
      <c r="C222" s="42" t="s">
        <v>39</v>
      </c>
      <c r="D222" s="77" t="s">
        <v>40</v>
      </c>
      <c r="E222" s="77" t="s">
        <v>41</v>
      </c>
      <c r="F222" s="78">
        <f>IF(G222&lt;1939,"L",IF(G222&lt;1944,"SM",IF(G222&lt;1954,"M",IF(G222&gt;1999,"J",""))))</f>
      </c>
      <c r="G222" s="77">
        <v>1963</v>
      </c>
      <c r="H222" s="79"/>
      <c r="I222" s="80"/>
      <c r="J222" s="80"/>
      <c r="K222" s="88"/>
      <c r="L222" s="81">
        <f>IF(X222&lt;&gt;"",(L$5-X222+1)*1.5,"")</f>
      </c>
      <c r="M222" s="82"/>
      <c r="N222" s="82"/>
      <c r="O222" s="84">
        <f>AH222</f>
        <v>0</v>
      </c>
      <c r="P222" s="84">
        <f>AI222</f>
        <v>0</v>
      </c>
      <c r="Q222" s="83">
        <f>SUM(H222:L222)</f>
        <v>0</v>
      </c>
      <c r="R222" s="85">
        <f>SUM(H222:L222)+MAX(M222,O222)</f>
        <v>0</v>
      </c>
      <c r="S222" s="86">
        <f>R222+MAX(U222,V222)</f>
        <v>0</v>
      </c>
      <c r="T222" s="85">
        <f>SUM($H222:$L222)+MAX(N222,P222)</f>
        <v>0</v>
      </c>
      <c r="U222" s="87">
        <f>IF(M222&gt;0,3,0)</f>
        <v>0</v>
      </c>
      <c r="V222" s="87">
        <f>IF(Q222&gt;0,3,0)</f>
        <v>0</v>
      </c>
      <c r="W222" s="88"/>
      <c r="X222" s="88"/>
      <c r="Y222" s="98"/>
      <c r="Z222" s="79"/>
      <c r="AA222" s="79"/>
      <c r="AB222" s="79"/>
      <c r="AC222" s="88"/>
      <c r="AD222" s="79"/>
      <c r="AE222" s="100"/>
      <c r="AF222" s="79"/>
      <c r="AG222" s="105"/>
      <c r="AH222" s="94">
        <f>MAX(AB222:AG222)</f>
        <v>0</v>
      </c>
      <c r="AI222" s="90">
        <f>AH222*AI$5</f>
        <v>0</v>
      </c>
      <c r="AJ222" s="95"/>
      <c r="AK222" s="2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2"/>
      <c r="AY222" s="2"/>
      <c r="AZ222" s="2"/>
    </row>
    <row r="223" spans="1:35" s="95" customFormat="1" ht="15.75" customHeight="1" hidden="1">
      <c r="A223" s="75">
        <f>A222+1</f>
        <v>217</v>
      </c>
      <c r="B223" s="113" t="s">
        <v>276</v>
      </c>
      <c r="C223" s="42"/>
      <c r="D223" s="42" t="s">
        <v>160</v>
      </c>
      <c r="E223" s="41" t="s">
        <v>73</v>
      </c>
      <c r="F223" s="78"/>
      <c r="G223" s="77"/>
      <c r="H223" s="79"/>
      <c r="I223" s="80"/>
      <c r="J223" s="80"/>
      <c r="K223" s="88"/>
      <c r="L223" s="81">
        <f>IF(X223&lt;&gt;"",(L$5-X223+1)*1.5,"")</f>
      </c>
      <c r="M223" s="82"/>
      <c r="N223" s="82"/>
      <c r="O223" s="84">
        <f>AH223</f>
        <v>0</v>
      </c>
      <c r="P223" s="84">
        <f>AI223</f>
        <v>0</v>
      </c>
      <c r="Q223" s="83">
        <f>SUM(H223:L223)</f>
        <v>0</v>
      </c>
      <c r="R223" s="85">
        <f>SUM(H223:L223)+MAX(M223,O223)</f>
        <v>0</v>
      </c>
      <c r="S223" s="86">
        <f>R223+MAX(U223,V223)</f>
        <v>0</v>
      </c>
      <c r="T223" s="85">
        <f>SUM($H223:$L223)+MAX(N223,P223)</f>
        <v>0</v>
      </c>
      <c r="U223" s="87">
        <f>IF(M223&gt;0,3,0)</f>
        <v>0</v>
      </c>
      <c r="V223" s="87">
        <f>IF(Q223&gt;0,3,0)</f>
        <v>0</v>
      </c>
      <c r="W223" s="88"/>
      <c r="X223" s="88"/>
      <c r="Y223" s="98"/>
      <c r="Z223" s="79"/>
      <c r="AA223" s="79"/>
      <c r="AB223" s="79"/>
      <c r="AC223" s="88"/>
      <c r="AD223" s="79"/>
      <c r="AE223" s="100"/>
      <c r="AF223" s="79"/>
      <c r="AG223" s="79"/>
      <c r="AH223" s="94">
        <f>MAX(AB223:AG223)</f>
        <v>0</v>
      </c>
      <c r="AI223" s="90">
        <f>AH223*AI$5</f>
        <v>0</v>
      </c>
    </row>
    <row r="224" spans="1:52" s="95" customFormat="1" ht="15.75" customHeight="1" hidden="1">
      <c r="A224" s="75">
        <f>A223+1</f>
        <v>218</v>
      </c>
      <c r="B224" s="97" t="s">
        <v>277</v>
      </c>
      <c r="C224" s="42" t="s">
        <v>39</v>
      </c>
      <c r="D224" s="77" t="s">
        <v>40</v>
      </c>
      <c r="E224" s="77" t="s">
        <v>41</v>
      </c>
      <c r="F224" s="78">
        <f>IF(G224&lt;1939,"L",IF(G224&lt;1944,"SM",IF(G224&lt;1954,"M",IF(G224&gt;1999,"J",""))))</f>
      </c>
      <c r="G224" s="77">
        <v>1966</v>
      </c>
      <c r="H224" s="79"/>
      <c r="I224" s="80"/>
      <c r="J224" s="80"/>
      <c r="K224" s="88"/>
      <c r="L224" s="81">
        <f>IF(X224&lt;&gt;"",(L$5-X224+1)*1.5,"")</f>
      </c>
      <c r="M224" s="102"/>
      <c r="N224" s="102"/>
      <c r="O224" s="84">
        <f>AH224</f>
        <v>0</v>
      </c>
      <c r="P224" s="84">
        <f>AI224</f>
        <v>0</v>
      </c>
      <c r="Q224" s="83">
        <f>SUM(H224:L224)</f>
        <v>0</v>
      </c>
      <c r="R224" s="85">
        <f>SUM(H224:L224)+MAX(M224,O224)</f>
        <v>0</v>
      </c>
      <c r="S224" s="86">
        <f>R224+MAX(U224,V224)</f>
        <v>0</v>
      </c>
      <c r="T224" s="85">
        <f>SUM($H224:$L224)+MAX(N224,P224)</f>
        <v>0</v>
      </c>
      <c r="U224" s="87">
        <f>IF(M224&gt;0,3,0)</f>
        <v>0</v>
      </c>
      <c r="V224" s="87">
        <f>IF(Q224&gt;0,3,0)</f>
        <v>0</v>
      </c>
      <c r="W224" s="88"/>
      <c r="X224" s="88"/>
      <c r="Y224" s="88"/>
      <c r="Z224" s="91"/>
      <c r="AA224" s="91"/>
      <c r="AB224" s="79"/>
      <c r="AC224" s="99"/>
      <c r="AD224" s="79"/>
      <c r="AE224" s="100"/>
      <c r="AF224" s="79"/>
      <c r="AG224" s="79"/>
      <c r="AH224" s="94">
        <f>MAX(AB224:AG224)</f>
        <v>0</v>
      </c>
      <c r="AI224" s="90">
        <f>AH224*AI$5</f>
        <v>0</v>
      </c>
      <c r="AR224" s="2"/>
      <c r="AS224" s="2"/>
      <c r="AX224" s="2"/>
      <c r="AY224" s="2"/>
      <c r="AZ224" s="2"/>
    </row>
    <row r="225" spans="1:52" s="96" customFormat="1" ht="15.75" customHeight="1" hidden="1">
      <c r="A225" s="75">
        <f>A224+1</f>
        <v>219</v>
      </c>
      <c r="B225" s="97" t="s">
        <v>278</v>
      </c>
      <c r="C225" s="42" t="s">
        <v>39</v>
      </c>
      <c r="D225" s="77" t="s">
        <v>40</v>
      </c>
      <c r="E225" s="77" t="s">
        <v>41</v>
      </c>
      <c r="F225" s="78" t="str">
        <f>IF(G225&lt;1939,"L",IF(G225&lt;1944,"SM",IF(G225&lt;1954,"M",IF(G225&gt;1999,"J",""))))</f>
        <v>M</v>
      </c>
      <c r="G225" s="77">
        <v>1953</v>
      </c>
      <c r="H225" s="79"/>
      <c r="I225" s="80"/>
      <c r="J225" s="80"/>
      <c r="K225" s="88"/>
      <c r="L225" s="81">
        <f>IF(X225&lt;&gt;"",(L$5-X225+1)*1.5,"")</f>
      </c>
      <c r="M225" s="102"/>
      <c r="N225" s="102"/>
      <c r="O225" s="84">
        <f>AH225</f>
        <v>0</v>
      </c>
      <c r="P225" s="84">
        <f>AI225</f>
        <v>0</v>
      </c>
      <c r="Q225" s="83">
        <f>SUM(H225:L225)</f>
        <v>0</v>
      </c>
      <c r="R225" s="85">
        <f>SUM(H225:L225)+MAX(M225,O225)</f>
        <v>0</v>
      </c>
      <c r="S225" s="86">
        <f>R225+MAX(U225,V225)</f>
        <v>0</v>
      </c>
      <c r="T225" s="85">
        <f>SUM($H225:$L225)+MAX(N225,P225)</f>
        <v>0</v>
      </c>
      <c r="U225" s="87">
        <f>IF(M225&gt;0,3,0)</f>
        <v>0</v>
      </c>
      <c r="V225" s="87">
        <f>IF(Q225&gt;0,3,0)</f>
        <v>0</v>
      </c>
      <c r="W225" s="88"/>
      <c r="X225" s="88"/>
      <c r="Y225" s="88"/>
      <c r="Z225" s="79"/>
      <c r="AA225" s="79"/>
      <c r="AB225" s="79"/>
      <c r="AC225" s="88"/>
      <c r="AD225" s="79"/>
      <c r="AE225" s="100"/>
      <c r="AF225" s="79"/>
      <c r="AG225" s="79"/>
      <c r="AH225" s="94">
        <f>MAX(AB225:AG225)</f>
        <v>0</v>
      </c>
      <c r="AI225" s="90">
        <f>AH225*AI$5</f>
        <v>0</v>
      </c>
      <c r="AJ225" s="2"/>
      <c r="AK225" s="95"/>
      <c r="AL225" s="103"/>
      <c r="AM225" s="95"/>
      <c r="AN225" s="95"/>
      <c r="AO225" s="95"/>
      <c r="AP225" s="95"/>
      <c r="AQ225" s="95"/>
      <c r="AR225" s="95"/>
      <c r="AS225" s="95"/>
      <c r="AT225" s="2"/>
      <c r="AU225" s="95"/>
      <c r="AV225" s="95"/>
      <c r="AW225" s="95"/>
      <c r="AX225" s="122"/>
      <c r="AY225" s="122"/>
      <c r="AZ225" s="122"/>
    </row>
    <row r="226" spans="1:52" s="96" customFormat="1" ht="15.75" customHeight="1" hidden="1">
      <c r="A226" s="75">
        <f>A225+1</f>
        <v>220</v>
      </c>
      <c r="B226" s="76" t="s">
        <v>279</v>
      </c>
      <c r="C226" s="42" t="s">
        <v>39</v>
      </c>
      <c r="D226" s="77" t="s">
        <v>40</v>
      </c>
      <c r="E226" s="77" t="s">
        <v>41</v>
      </c>
      <c r="F226" s="78">
        <f>IF(G226&lt;1939,"L",IF(G226&lt;1944,"SM",IF(G226&lt;1954,"M",IF(G226&gt;1999,"J",""))))</f>
      </c>
      <c r="G226" s="108">
        <v>1993</v>
      </c>
      <c r="H226" s="79"/>
      <c r="I226" s="80"/>
      <c r="J226" s="80"/>
      <c r="K226" s="88"/>
      <c r="L226" s="81">
        <f>IF(X226&lt;&gt;"",(L$5-X226+1)*1.5,"")</f>
      </c>
      <c r="M226" s="82"/>
      <c r="N226" s="83"/>
      <c r="O226" s="84">
        <f>AH226</f>
        <v>0</v>
      </c>
      <c r="P226" s="84">
        <f>AI226</f>
        <v>0</v>
      </c>
      <c r="Q226" s="83">
        <f>SUM(H226:L226)</f>
        <v>0</v>
      </c>
      <c r="R226" s="85">
        <f>SUM(H226:L226)+MAX(M226,O226)</f>
        <v>0</v>
      </c>
      <c r="S226" s="86">
        <f>R226+MAX(U226,V226)</f>
        <v>0</v>
      </c>
      <c r="T226" s="85">
        <f>SUM($H226:$L226)+MAX(N226,P226)</f>
        <v>0</v>
      </c>
      <c r="U226" s="87">
        <f>IF(M226&gt;0,3,0)</f>
        <v>0</v>
      </c>
      <c r="V226" s="87">
        <f>IF(Q226&gt;0,3,0)</f>
        <v>0</v>
      </c>
      <c r="W226" s="88"/>
      <c r="X226" s="88"/>
      <c r="Y226" s="98"/>
      <c r="Z226" s="79"/>
      <c r="AA226" s="90"/>
      <c r="AB226" s="91"/>
      <c r="AC226" s="88"/>
      <c r="AD226" s="79"/>
      <c r="AE226" s="100"/>
      <c r="AF226" s="79"/>
      <c r="AG226" s="79"/>
      <c r="AH226" s="94">
        <f>MAX(AB226:AG226)</f>
        <v>0</v>
      </c>
      <c r="AI226" s="90">
        <f>AH226*AI$5</f>
        <v>0</v>
      </c>
      <c r="AJ226" s="95"/>
      <c r="AK226" s="95"/>
      <c r="AL226" s="103"/>
      <c r="AM226" s="95"/>
      <c r="AN226" s="95"/>
      <c r="AO226" s="95"/>
      <c r="AP226" s="95"/>
      <c r="AQ226" s="95"/>
      <c r="AR226" s="95"/>
      <c r="AS226" s="95"/>
      <c r="AT226" s="2"/>
      <c r="AU226" s="95"/>
      <c r="AV226" s="95"/>
      <c r="AW226" s="95"/>
      <c r="AX226" s="122"/>
      <c r="AY226" s="122"/>
      <c r="AZ226" s="122"/>
    </row>
    <row r="227" spans="1:38" s="95" customFormat="1" ht="15.75" customHeight="1" hidden="1">
      <c r="A227" s="75">
        <f>A226+1</f>
        <v>221</v>
      </c>
      <c r="B227" s="134" t="s">
        <v>280</v>
      </c>
      <c r="C227" s="42"/>
      <c r="D227" s="42" t="s">
        <v>187</v>
      </c>
      <c r="E227" s="77" t="s">
        <v>41</v>
      </c>
      <c r="F227" s="78"/>
      <c r="G227" s="77"/>
      <c r="H227" s="79"/>
      <c r="I227" s="80"/>
      <c r="J227" s="80"/>
      <c r="K227" s="79"/>
      <c r="L227" s="81">
        <f>IF(X227&lt;&gt;"",(L$5-X227+1)*1.5,"")</f>
      </c>
      <c r="M227" s="82"/>
      <c r="N227" s="82"/>
      <c r="O227" s="84">
        <f>AH227</f>
        <v>0</v>
      </c>
      <c r="P227" s="84">
        <f>AI227</f>
        <v>0</v>
      </c>
      <c r="Q227" s="83">
        <f>SUM(H227:L227)</f>
        <v>0</v>
      </c>
      <c r="R227" s="85">
        <f>SUM(H227:L227)+MAX(M227,O227)</f>
        <v>0</v>
      </c>
      <c r="S227" s="86">
        <f>R227+MAX(U227,V227)</f>
        <v>0</v>
      </c>
      <c r="T227" s="85">
        <f>SUM($H227:$L227)+MAX(N227,P227)</f>
        <v>0</v>
      </c>
      <c r="U227" s="87">
        <f>IF(M227&gt;0,3,0)</f>
        <v>0</v>
      </c>
      <c r="V227" s="87">
        <f>IF(Q227&gt;0,3,0)</f>
        <v>0</v>
      </c>
      <c r="W227" s="88"/>
      <c r="X227" s="88"/>
      <c r="Y227" s="89"/>
      <c r="Z227" s="79"/>
      <c r="AA227" s="79"/>
      <c r="AB227" s="79"/>
      <c r="AC227" s="79"/>
      <c r="AD227" s="79"/>
      <c r="AE227" s="100"/>
      <c r="AF227" s="79"/>
      <c r="AG227" s="79"/>
      <c r="AH227" s="94">
        <f>MAX(AB227:AG227)</f>
        <v>0</v>
      </c>
      <c r="AI227" s="90">
        <f>AH227*AI$5</f>
        <v>0</v>
      </c>
      <c r="AL227" s="2"/>
    </row>
    <row r="228" spans="1:52" ht="15.75" customHeight="1" hidden="1">
      <c r="A228" s="75">
        <f>A227+1</f>
        <v>222</v>
      </c>
      <c r="B228" s="136" t="s">
        <v>281</v>
      </c>
      <c r="C228" s="42"/>
      <c r="D228" s="42" t="s">
        <v>187</v>
      </c>
      <c r="E228" s="77" t="s">
        <v>41</v>
      </c>
      <c r="F228" s="78"/>
      <c r="G228" s="77"/>
      <c r="H228" s="79"/>
      <c r="I228" s="80"/>
      <c r="J228" s="80"/>
      <c r="K228" s="79"/>
      <c r="L228" s="81">
        <f>IF(X228&lt;&gt;"",(L$5-X228+1)*1.5,"")</f>
      </c>
      <c r="M228" s="82"/>
      <c r="N228" s="82"/>
      <c r="O228" s="84">
        <f>AH228</f>
        <v>0</v>
      </c>
      <c r="P228" s="84">
        <f>AI228</f>
        <v>0</v>
      </c>
      <c r="Q228" s="83">
        <f>SUM(H228:L228)</f>
        <v>0</v>
      </c>
      <c r="R228" s="85">
        <f>SUM(H228:L228)+MAX(M228,O228)</f>
        <v>0</v>
      </c>
      <c r="S228" s="86">
        <f>R228+MAX(U228,V228)</f>
        <v>0</v>
      </c>
      <c r="T228" s="85">
        <f>SUM($H228:$L228)+MAX(N228,P228)</f>
        <v>0</v>
      </c>
      <c r="U228" s="87">
        <f>IF(M228&gt;0,3,0)</f>
        <v>0</v>
      </c>
      <c r="V228" s="87">
        <f>IF(Q228&gt;0,3,0)</f>
        <v>0</v>
      </c>
      <c r="W228" s="88"/>
      <c r="X228" s="88"/>
      <c r="Y228" s="89"/>
      <c r="Z228" s="79"/>
      <c r="AA228" s="79"/>
      <c r="AB228" s="79"/>
      <c r="AC228" s="79"/>
      <c r="AD228" s="79"/>
      <c r="AE228" s="100"/>
      <c r="AF228" s="91"/>
      <c r="AG228" s="79"/>
      <c r="AH228" s="94">
        <f>MAX(AB228:AG228)</f>
        <v>0</v>
      </c>
      <c r="AI228" s="90">
        <f>AH228*AI$5</f>
        <v>0</v>
      </c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</row>
    <row r="229" spans="1:52" s="95" customFormat="1" ht="15.75" customHeight="1" hidden="1">
      <c r="A229" s="75">
        <f>A228+1</f>
        <v>223</v>
      </c>
      <c r="B229" s="113" t="s">
        <v>282</v>
      </c>
      <c r="C229" s="42" t="s">
        <v>44</v>
      </c>
      <c r="D229" s="77" t="s">
        <v>40</v>
      </c>
      <c r="E229" s="41" t="s">
        <v>73</v>
      </c>
      <c r="F229" s="78">
        <f>IF(G229&lt;1939,"L",IF(G229&lt;1944,"SM",IF(G229&lt;1954,"M",IF(G229&gt;1999,"J",""))))</f>
      </c>
      <c r="G229" s="116">
        <v>1969</v>
      </c>
      <c r="H229" s="79"/>
      <c r="I229" s="80"/>
      <c r="J229" s="80"/>
      <c r="K229" s="79"/>
      <c r="L229" s="81">
        <f>IF(X229&lt;&gt;"",(L$5-X229+1)*1.5,"")</f>
      </c>
      <c r="M229" s="82"/>
      <c r="N229" s="83"/>
      <c r="O229" s="84">
        <f>AH229</f>
        <v>0</v>
      </c>
      <c r="P229" s="84">
        <f>AI229</f>
        <v>0</v>
      </c>
      <c r="Q229" s="83">
        <f>SUM(H229:L229)</f>
        <v>0</v>
      </c>
      <c r="R229" s="85">
        <f>SUM(H229:L229)+MAX(M229,O229)</f>
        <v>0</v>
      </c>
      <c r="S229" s="86">
        <f>R229+MAX(U229,V229)</f>
        <v>0</v>
      </c>
      <c r="T229" s="85">
        <f>SUM($H229:$L229)+MAX(N229,P229)</f>
        <v>0</v>
      </c>
      <c r="U229" s="87">
        <f>IF(M229&gt;0,3,0)</f>
        <v>0</v>
      </c>
      <c r="V229" s="87">
        <f>IF(Q229&gt;0,3,0)</f>
        <v>0</v>
      </c>
      <c r="W229" s="88"/>
      <c r="X229" s="88"/>
      <c r="Y229" s="98"/>
      <c r="Z229" s="79"/>
      <c r="AA229" s="90"/>
      <c r="AB229" s="79"/>
      <c r="AC229" s="88"/>
      <c r="AD229" s="79"/>
      <c r="AE229" s="100"/>
      <c r="AF229" s="79"/>
      <c r="AG229" s="79"/>
      <c r="AH229" s="94">
        <f>MAX(AB229:AG229)</f>
        <v>0</v>
      </c>
      <c r="AI229" s="90">
        <f>AH229*AI$5</f>
        <v>0</v>
      </c>
      <c r="AM229" s="96"/>
      <c r="AN229" s="96"/>
      <c r="AO229" s="96"/>
      <c r="AT229" s="2"/>
      <c r="AX229" s="96"/>
      <c r="AY229" s="96"/>
      <c r="AZ229" s="96"/>
    </row>
    <row r="230" spans="1:52" ht="15.75" customHeight="1" hidden="1">
      <c r="A230" s="75">
        <f>A229+1</f>
        <v>224</v>
      </c>
      <c r="B230" s="76" t="s">
        <v>283</v>
      </c>
      <c r="C230" s="42" t="s">
        <v>39</v>
      </c>
      <c r="D230" s="77" t="s">
        <v>40</v>
      </c>
      <c r="E230" s="77" t="s">
        <v>41</v>
      </c>
      <c r="F230" s="78">
        <f>IF(G230&lt;1939,"L",IF(G230&lt;1944,"SM",IF(G230&lt;1954,"M",IF(G230&gt;1999,"J",""))))</f>
      </c>
      <c r="G230" s="77">
        <v>1994</v>
      </c>
      <c r="H230" s="79"/>
      <c r="I230" s="80"/>
      <c r="J230" s="80"/>
      <c r="K230" s="79"/>
      <c r="L230" s="81">
        <f>IF(X230&lt;&gt;"",(L$5-X230+1)*1.5,"")</f>
      </c>
      <c r="M230" s="82"/>
      <c r="N230" s="83"/>
      <c r="O230" s="84">
        <f>AH230</f>
        <v>0</v>
      </c>
      <c r="P230" s="84">
        <f>AI230</f>
        <v>0</v>
      </c>
      <c r="Q230" s="83">
        <f>SUM(H230:L230)</f>
        <v>0</v>
      </c>
      <c r="R230" s="85">
        <f>SUM(H230:L230)+MAX(M230,O230)</f>
        <v>0</v>
      </c>
      <c r="S230" s="86">
        <f>R230+MAX(U230,V230)</f>
        <v>0</v>
      </c>
      <c r="T230" s="85">
        <f>SUM($H230:$L230)+MAX(N230,P230)</f>
        <v>0</v>
      </c>
      <c r="U230" s="87">
        <f>IF(M230&gt;0,3,0)</f>
        <v>0</v>
      </c>
      <c r="V230" s="87">
        <f>IF(Q230&gt;0,3,0)</f>
        <v>0</v>
      </c>
      <c r="W230" s="88"/>
      <c r="X230" s="88"/>
      <c r="Y230" s="89"/>
      <c r="Z230" s="79"/>
      <c r="AA230" s="90"/>
      <c r="AB230" s="79"/>
      <c r="AC230" s="79"/>
      <c r="AD230" s="79"/>
      <c r="AE230" s="100"/>
      <c r="AF230" s="79"/>
      <c r="AG230" s="79"/>
      <c r="AH230" s="94">
        <f>MAX(AB230:AG230)</f>
        <v>0</v>
      </c>
      <c r="AI230" s="90">
        <f>AH230*AI$5</f>
        <v>0</v>
      </c>
      <c r="AJ230" s="95"/>
      <c r="AK230" s="95"/>
      <c r="AL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</row>
    <row r="231" spans="1:49" ht="15.75" customHeight="1" hidden="1">
      <c r="A231" s="75">
        <f>A230+1</f>
        <v>225</v>
      </c>
      <c r="B231" s="76" t="s">
        <v>284</v>
      </c>
      <c r="C231" s="42" t="s">
        <v>82</v>
      </c>
      <c r="D231" s="77" t="s">
        <v>40</v>
      </c>
      <c r="E231" s="77" t="s">
        <v>41</v>
      </c>
      <c r="F231" s="78">
        <f>IF(G231&lt;1939,"L",IF(G231&lt;1944,"SM",IF(G231&lt;1954,"M",IF(G231&gt;1999,"J",""))))</f>
      </c>
      <c r="G231" s="77">
        <v>1988</v>
      </c>
      <c r="H231" s="79"/>
      <c r="I231" s="80"/>
      <c r="J231" s="80"/>
      <c r="K231" s="79"/>
      <c r="L231" s="81">
        <f>IF(X231&lt;&gt;"",(L$5-X231+1)*1.5,"")</f>
      </c>
      <c r="M231" s="102"/>
      <c r="N231" s="102"/>
      <c r="O231" s="84">
        <f>AH231</f>
        <v>0</v>
      </c>
      <c r="P231" s="84">
        <f>AI231</f>
        <v>0</v>
      </c>
      <c r="Q231" s="83">
        <f>SUM(H231:L231)</f>
        <v>0</v>
      </c>
      <c r="R231" s="85">
        <f>SUM(H231:L231)+MAX(M231,O231)</f>
        <v>0</v>
      </c>
      <c r="S231" s="86">
        <f>R231+MAX(U231,V231)</f>
        <v>0</v>
      </c>
      <c r="T231" s="85">
        <f>SUM($H231:$L231)+MAX(N231,P231)</f>
        <v>0</v>
      </c>
      <c r="U231" s="87">
        <f>IF(M231&gt;0,3,0)</f>
        <v>0</v>
      </c>
      <c r="V231" s="87">
        <f>IF(Q231&gt;0,3,0)</f>
        <v>0</v>
      </c>
      <c r="W231" s="88"/>
      <c r="X231" s="88"/>
      <c r="Y231" s="89"/>
      <c r="Z231" s="79"/>
      <c r="AA231" s="79"/>
      <c r="AB231" s="79"/>
      <c r="AC231" s="79"/>
      <c r="AD231" s="79"/>
      <c r="AE231" s="100"/>
      <c r="AF231" s="79"/>
      <c r="AG231" s="79"/>
      <c r="AH231" s="94">
        <f>MAX(AB231:AG231)</f>
        <v>0</v>
      </c>
      <c r="AI231" s="90">
        <f>AH231*AI$5</f>
        <v>0</v>
      </c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</row>
    <row r="232" spans="1:35" s="95" customFormat="1" ht="15.75" customHeight="1" hidden="1">
      <c r="A232" s="75">
        <f>A231+1</f>
        <v>226</v>
      </c>
      <c r="B232" s="111" t="s">
        <v>125</v>
      </c>
      <c r="C232" s="42" t="s">
        <v>120</v>
      </c>
      <c r="D232" s="41" t="s">
        <v>126</v>
      </c>
      <c r="E232" s="77" t="s">
        <v>41</v>
      </c>
      <c r="F232" s="78"/>
      <c r="G232" s="77"/>
      <c r="H232" s="79"/>
      <c r="I232" s="80"/>
      <c r="J232" s="80"/>
      <c r="K232" s="79"/>
      <c r="L232" s="81">
        <f>IF(X232&lt;&gt;"",(L$5-X232+1)*1.5,"")</f>
      </c>
      <c r="M232" s="102"/>
      <c r="N232" s="107"/>
      <c r="O232" s="84">
        <f>AH232</f>
        <v>0</v>
      </c>
      <c r="P232" s="84">
        <f>AI232</f>
        <v>0</v>
      </c>
      <c r="Q232" s="83">
        <f>SUM(H232:L232)</f>
        <v>0</v>
      </c>
      <c r="R232" s="85">
        <f>SUM(H232:L232)+MAX(M232,O232)</f>
        <v>0</v>
      </c>
      <c r="S232" s="86">
        <f>R232+MAX(U232,V232)</f>
        <v>0</v>
      </c>
      <c r="T232" s="85">
        <f>SUM($H232:$L232)+MAX(N232,P232)</f>
        <v>0</v>
      </c>
      <c r="U232" s="87">
        <f>IF(M232&gt;0,3,0)</f>
        <v>0</v>
      </c>
      <c r="V232" s="87">
        <f>IF(Q232&gt;0,3,0)</f>
        <v>0</v>
      </c>
      <c r="W232" s="88"/>
      <c r="X232" s="88"/>
      <c r="Y232" s="88"/>
      <c r="Z232" s="91"/>
      <c r="AA232" s="90"/>
      <c r="AB232" s="79"/>
      <c r="AC232" s="88"/>
      <c r="AD232" s="79"/>
      <c r="AE232" s="100"/>
      <c r="AF232" s="79"/>
      <c r="AG232" s="79"/>
      <c r="AH232" s="94">
        <f>MAX(AB232:AG232)</f>
        <v>0</v>
      </c>
      <c r="AI232" s="90">
        <f>AH232*AI$5</f>
        <v>0</v>
      </c>
    </row>
    <row r="233" spans="1:52" s="95" customFormat="1" ht="15.75" customHeight="1" hidden="1">
      <c r="A233" s="75">
        <f>A232+1</f>
        <v>227</v>
      </c>
      <c r="B233" s="97" t="s">
        <v>285</v>
      </c>
      <c r="C233" s="42" t="s">
        <v>39</v>
      </c>
      <c r="D233" s="77" t="s">
        <v>40</v>
      </c>
      <c r="E233" s="77" t="s">
        <v>41</v>
      </c>
      <c r="F233" s="78">
        <f>IF(G233&lt;1940,"L",IF(G233&lt;1945,"SM",IF(G233&lt;1955,"M",IF(G233&gt;2000,"J",""))))</f>
      </c>
      <c r="G233" s="77">
        <v>1956</v>
      </c>
      <c r="H233" s="79"/>
      <c r="I233" s="80"/>
      <c r="J233" s="80"/>
      <c r="K233" s="88"/>
      <c r="L233" s="81">
        <f>IF(X233&lt;&gt;"",(L$5-X233+1)*1.5,"")</f>
      </c>
      <c r="M233" s="102">
        <f>Z233</f>
        <v>0</v>
      </c>
      <c r="N233" s="83">
        <f>AA233</f>
        <v>0</v>
      </c>
      <c r="O233" s="84">
        <f>AH233</f>
        <v>0</v>
      </c>
      <c r="P233" s="84">
        <f>AI233</f>
        <v>0</v>
      </c>
      <c r="Q233" s="83">
        <f>SUM(H233:L233)</f>
        <v>0</v>
      </c>
      <c r="R233" s="85">
        <f>SUM(H233:L233)+MAX(M233,O233)</f>
        <v>0</v>
      </c>
      <c r="S233" s="86">
        <f>R233+MAX(U233,V233)</f>
        <v>0</v>
      </c>
      <c r="T233" s="85">
        <f>SUM($H233:$L233)+MAX(N233,P233)</f>
        <v>0</v>
      </c>
      <c r="U233" s="87">
        <f>IF(M233&gt;0,3,0)</f>
        <v>0</v>
      </c>
      <c r="V233" s="87">
        <f>IF(Q233&gt;0,3,0)</f>
        <v>0</v>
      </c>
      <c r="W233" s="88"/>
      <c r="X233" s="88"/>
      <c r="Y233" s="88"/>
      <c r="Z233" s="79">
        <f>IF(Y233&gt;0,Y$5-Y233+1,0)</f>
        <v>0</v>
      </c>
      <c r="AA233" s="90">
        <f>Z233*AA$5</f>
        <v>0</v>
      </c>
      <c r="AB233" s="79"/>
      <c r="AC233" s="88"/>
      <c r="AD233" s="79"/>
      <c r="AE233" s="100"/>
      <c r="AF233" s="79"/>
      <c r="AG233" s="79"/>
      <c r="AH233" s="94">
        <f>MAX(AB233:AG233)</f>
        <v>0</v>
      </c>
      <c r="AI233" s="90">
        <f>AH233*AI$5</f>
        <v>0</v>
      </c>
      <c r="AL233" s="2"/>
      <c r="AX233" s="2"/>
      <c r="AY233" s="2"/>
      <c r="AZ233" s="2"/>
    </row>
    <row r="234" spans="1:52" s="95" customFormat="1" ht="15.75" customHeight="1" hidden="1">
      <c r="A234" s="75">
        <f>A233+1</f>
        <v>228</v>
      </c>
      <c r="B234" s="97" t="s">
        <v>286</v>
      </c>
      <c r="C234" s="42" t="s">
        <v>39</v>
      </c>
      <c r="D234" s="77" t="s">
        <v>40</v>
      </c>
      <c r="E234" s="77" t="s">
        <v>41</v>
      </c>
      <c r="F234" s="78">
        <f>IF(G234&lt;1939,"L",IF(G234&lt;1944,"SM",IF(G234&lt;1954,"M",IF(G234&gt;1999,"J",""))))</f>
      </c>
      <c r="G234" s="77">
        <v>1992</v>
      </c>
      <c r="H234" s="79"/>
      <c r="I234" s="80"/>
      <c r="J234" s="80"/>
      <c r="K234" s="88"/>
      <c r="L234" s="81">
        <f>IF(X234&lt;&gt;"",(L$5-X234+1)*1.5,"")</f>
      </c>
      <c r="M234" s="102"/>
      <c r="N234" s="107"/>
      <c r="O234" s="84">
        <f>AH234</f>
        <v>0</v>
      </c>
      <c r="P234" s="84">
        <f>AI234</f>
        <v>0</v>
      </c>
      <c r="Q234" s="83">
        <f>SUM(H234:L234)</f>
        <v>0</v>
      </c>
      <c r="R234" s="85">
        <f>SUM(H234:L234)+MAX(M234,O234)</f>
        <v>0</v>
      </c>
      <c r="S234" s="86">
        <f>R234+MAX(U234,V234)</f>
        <v>0</v>
      </c>
      <c r="T234" s="85">
        <f>SUM($H234:$L234)+MAX(N234,P234)</f>
        <v>0</v>
      </c>
      <c r="U234" s="87">
        <f>IF(M234&gt;0,3,0)</f>
        <v>0</v>
      </c>
      <c r="V234" s="87">
        <f>IF(Q234&gt;0,3,0)</f>
        <v>0</v>
      </c>
      <c r="W234" s="88"/>
      <c r="X234" s="88"/>
      <c r="Y234" s="88"/>
      <c r="Z234" s="91"/>
      <c r="AA234" s="90"/>
      <c r="AB234" s="79"/>
      <c r="AC234" s="88"/>
      <c r="AD234" s="79"/>
      <c r="AE234" s="100"/>
      <c r="AF234" s="79"/>
      <c r="AG234" s="79"/>
      <c r="AH234" s="94">
        <f>MAX(AB234:AG234)</f>
        <v>0</v>
      </c>
      <c r="AI234" s="90">
        <f>AH234*AI$5</f>
        <v>0</v>
      </c>
      <c r="AQ234" s="2"/>
      <c r="AR234" s="2"/>
      <c r="AS234" s="2"/>
      <c r="AX234" s="2"/>
      <c r="AY234" s="2"/>
      <c r="AZ234" s="2"/>
    </row>
    <row r="235" spans="1:39" s="95" customFormat="1" ht="15.75" customHeight="1" hidden="1">
      <c r="A235" s="75">
        <f>A234+1</f>
        <v>229</v>
      </c>
      <c r="B235" s="97" t="s">
        <v>287</v>
      </c>
      <c r="C235" s="42" t="s">
        <v>44</v>
      </c>
      <c r="D235" s="77" t="s">
        <v>40</v>
      </c>
      <c r="E235" s="77" t="s">
        <v>41</v>
      </c>
      <c r="F235" s="78">
        <f>IF(G235&lt;1940,"L",IF(G235&lt;1945,"SM",IF(G235&lt;1955,"M",IF(G235&gt;2000,"J",""))))</f>
      </c>
      <c r="G235" s="77">
        <v>1967</v>
      </c>
      <c r="H235" s="79"/>
      <c r="I235" s="80"/>
      <c r="J235" s="80"/>
      <c r="K235" s="88"/>
      <c r="L235" s="81">
        <f>IF(X235&lt;&gt;"",(L$5-X235+1)*1.5,"")</f>
      </c>
      <c r="M235" s="82">
        <f>Z235</f>
        <v>0</v>
      </c>
      <c r="N235" s="83">
        <f>AA235</f>
        <v>0</v>
      </c>
      <c r="O235" s="84">
        <f>AH235</f>
        <v>0</v>
      </c>
      <c r="P235" s="84">
        <f>AI235</f>
        <v>0</v>
      </c>
      <c r="Q235" s="83">
        <f>SUM(H235:L235)</f>
        <v>0</v>
      </c>
      <c r="R235" s="85">
        <f>SUM(H235:L235)+MAX(M235,O235)</f>
        <v>0</v>
      </c>
      <c r="S235" s="86">
        <f>R235+MAX(U235,V235)</f>
        <v>0</v>
      </c>
      <c r="T235" s="85">
        <f>SUM($H235:$L235)+MAX(N235,P235)</f>
        <v>0</v>
      </c>
      <c r="U235" s="87">
        <f>IF(M235&gt;0,3,0)</f>
        <v>0</v>
      </c>
      <c r="V235" s="87">
        <f>IF(Q235&gt;0,3,0)</f>
        <v>0</v>
      </c>
      <c r="W235" s="88"/>
      <c r="X235" s="88"/>
      <c r="Y235" s="88"/>
      <c r="Z235" s="79">
        <f>IF(Y235&gt;0,Y$5-Y235+1,0)</f>
        <v>0</v>
      </c>
      <c r="AA235" s="90">
        <f>Z235*AA$5</f>
        <v>0</v>
      </c>
      <c r="AB235" s="79"/>
      <c r="AC235" s="88"/>
      <c r="AD235" s="79"/>
      <c r="AE235" s="100"/>
      <c r="AF235" s="79"/>
      <c r="AG235" s="79"/>
      <c r="AH235" s="94">
        <f>MAX(AB235:AG235)</f>
        <v>0</v>
      </c>
      <c r="AI235" s="90">
        <f>AH235*AI$5</f>
        <v>0</v>
      </c>
      <c r="AL235" s="96"/>
      <c r="AM235" s="2"/>
    </row>
    <row r="236" spans="1:35" s="95" customFormat="1" ht="15.75" customHeight="1" hidden="1">
      <c r="A236" s="75">
        <f>A235+1</f>
        <v>230</v>
      </c>
      <c r="B236" s="97" t="s">
        <v>288</v>
      </c>
      <c r="C236" s="42" t="s">
        <v>39</v>
      </c>
      <c r="D236" s="77" t="s">
        <v>40</v>
      </c>
      <c r="E236" s="77" t="s">
        <v>41</v>
      </c>
      <c r="F236" s="78" t="str">
        <f>IF(G236&lt;1939,"L",IF(G236&lt;1944,"SM",IF(G236&lt;1954,"M",IF(G236&gt;1999,"J",""))))</f>
        <v>M</v>
      </c>
      <c r="G236" s="77">
        <v>1953</v>
      </c>
      <c r="H236" s="79"/>
      <c r="I236" s="80"/>
      <c r="J236" s="80"/>
      <c r="K236" s="88"/>
      <c r="L236" s="81">
        <f>IF(X236&lt;&gt;"",(L$5-X236+1)*1.5,"")</f>
      </c>
      <c r="M236" s="82"/>
      <c r="N236" s="83"/>
      <c r="O236" s="84">
        <f>AH236</f>
        <v>0</v>
      </c>
      <c r="P236" s="84">
        <f>AI236</f>
        <v>0</v>
      </c>
      <c r="Q236" s="83">
        <f>SUM(H236:L236)</f>
        <v>0</v>
      </c>
      <c r="R236" s="85">
        <f>SUM(H236:L236)+MAX(M236,O236)</f>
        <v>0</v>
      </c>
      <c r="S236" s="86">
        <f>R236+MAX(U236,V236)</f>
        <v>0</v>
      </c>
      <c r="T236" s="85">
        <f>SUM($H236:$L236)+MAX(N236,P236)</f>
        <v>0</v>
      </c>
      <c r="U236" s="87">
        <f>IF(M236&gt;0,3,0)</f>
        <v>0</v>
      </c>
      <c r="V236" s="87">
        <f>IF(Q236&gt;0,3,0)</f>
        <v>0</v>
      </c>
      <c r="W236" s="88"/>
      <c r="X236" s="88"/>
      <c r="Y236" s="98"/>
      <c r="Z236" s="79"/>
      <c r="AA236" s="90"/>
      <c r="AB236" s="79"/>
      <c r="AC236" s="88"/>
      <c r="AD236" s="79"/>
      <c r="AE236" s="100"/>
      <c r="AF236" s="79"/>
      <c r="AG236" s="79"/>
      <c r="AH236" s="94">
        <f>MAX(AB236:AG236)</f>
        <v>0</v>
      </c>
      <c r="AI236" s="90">
        <f>AH236*AI$5</f>
        <v>0</v>
      </c>
    </row>
    <row r="237" spans="1:46" s="95" customFormat="1" ht="15.75" customHeight="1" hidden="1">
      <c r="A237" s="75">
        <f>A236+1</f>
        <v>231</v>
      </c>
      <c r="B237" s="111" t="s">
        <v>289</v>
      </c>
      <c r="C237" s="42"/>
      <c r="D237" s="42" t="s">
        <v>187</v>
      </c>
      <c r="E237" s="77" t="s">
        <v>41</v>
      </c>
      <c r="F237" s="78"/>
      <c r="G237" s="77"/>
      <c r="H237" s="79"/>
      <c r="I237" s="80"/>
      <c r="J237" s="80"/>
      <c r="K237" s="79"/>
      <c r="L237" s="81">
        <f>IF(X237&lt;&gt;"",(L$5-X237+1)*1.5,"")</f>
      </c>
      <c r="M237" s="82"/>
      <c r="N237" s="82"/>
      <c r="O237" s="84">
        <f>AH237</f>
        <v>0</v>
      </c>
      <c r="P237" s="84">
        <f>AI237</f>
        <v>0</v>
      </c>
      <c r="Q237" s="83">
        <f>SUM(H237:L237)</f>
        <v>0</v>
      </c>
      <c r="R237" s="85">
        <f>SUM(H237:L237)+MAX(M237,O237)</f>
        <v>0</v>
      </c>
      <c r="S237" s="86">
        <f>R237+MAX(U237,V237)</f>
        <v>0</v>
      </c>
      <c r="T237" s="85">
        <f>SUM($H237:$L237)+MAX(N237,P237)</f>
        <v>0</v>
      </c>
      <c r="U237" s="87">
        <f>IF(M237&gt;0,3,0)</f>
        <v>0</v>
      </c>
      <c r="V237" s="87">
        <f>IF(Q237&gt;0,3,0)</f>
        <v>0</v>
      </c>
      <c r="W237" s="88"/>
      <c r="X237" s="88"/>
      <c r="Y237" s="89"/>
      <c r="Z237" s="79"/>
      <c r="AA237" s="79"/>
      <c r="AB237" s="79"/>
      <c r="AC237" s="79"/>
      <c r="AD237" s="79"/>
      <c r="AE237" s="100"/>
      <c r="AF237" s="79"/>
      <c r="AG237" s="79"/>
      <c r="AH237" s="94">
        <f>MAX(AB237:AG237)</f>
        <v>0</v>
      </c>
      <c r="AI237" s="90">
        <f>AH237*AI$5</f>
        <v>0</v>
      </c>
      <c r="AJ237" s="62"/>
      <c r="AK237" s="2"/>
      <c r="AM237" s="96"/>
      <c r="AT237" s="122"/>
    </row>
    <row r="238" spans="1:41" s="95" customFormat="1" ht="15.75" customHeight="1" hidden="1">
      <c r="A238" s="75">
        <f>A237+1</f>
        <v>232</v>
      </c>
      <c r="B238" s="97" t="s">
        <v>290</v>
      </c>
      <c r="C238" s="42" t="s">
        <v>44</v>
      </c>
      <c r="D238" s="77" t="s">
        <v>40</v>
      </c>
      <c r="E238" s="77" t="s">
        <v>41</v>
      </c>
      <c r="F238" s="78" t="str">
        <f>IF(G238&lt;1940,"L",IF(G238&lt;1945,"SM",IF(G238&lt;1955,"M",IF(G238&gt;2000,"J",""))))</f>
        <v>M</v>
      </c>
      <c r="G238" s="104">
        <v>1947</v>
      </c>
      <c r="H238" s="105"/>
      <c r="I238" s="80"/>
      <c r="J238" s="80"/>
      <c r="K238" s="106"/>
      <c r="L238" s="81">
        <f>IF(X238&lt;&gt;"",(L$5-X238+1)*1.5,"")</f>
      </c>
      <c r="M238" s="82"/>
      <c r="N238" s="83"/>
      <c r="O238" s="84">
        <f>AH238</f>
        <v>0</v>
      </c>
      <c r="P238" s="84">
        <f>AI238</f>
        <v>0</v>
      </c>
      <c r="Q238" s="83">
        <f>SUM(H238:L238)</f>
        <v>0</v>
      </c>
      <c r="R238" s="85">
        <f>SUM(H238:L238)+MAX(M238,O238)</f>
        <v>0</v>
      </c>
      <c r="S238" s="86">
        <f>R238+MAX(U238,V238)</f>
        <v>0</v>
      </c>
      <c r="T238" s="85">
        <f>SUM($H238:$L238)+MAX(N238,P238)</f>
        <v>0</v>
      </c>
      <c r="U238" s="87">
        <f>IF(M238&gt;0,3,0)</f>
        <v>0</v>
      </c>
      <c r="V238" s="87">
        <f>IF(Q238&gt;0,3,0)</f>
        <v>0</v>
      </c>
      <c r="W238" s="88"/>
      <c r="X238" s="88"/>
      <c r="Y238" s="98"/>
      <c r="Z238" s="79"/>
      <c r="AA238" s="90"/>
      <c r="AB238" s="79"/>
      <c r="AC238" s="88"/>
      <c r="AD238" s="79"/>
      <c r="AE238" s="100"/>
      <c r="AF238" s="79"/>
      <c r="AG238" s="79"/>
      <c r="AH238" s="94">
        <f>MAX(AB238:AG238)</f>
        <v>0</v>
      </c>
      <c r="AI238" s="90">
        <f>AH238*AI$5</f>
        <v>0</v>
      </c>
      <c r="AJ238" s="2"/>
      <c r="AN238" s="96"/>
      <c r="AO238" s="96"/>
    </row>
    <row r="239" spans="1:39" s="95" customFormat="1" ht="15.75" customHeight="1" hidden="1">
      <c r="A239" s="75">
        <f>A238+1</f>
        <v>233</v>
      </c>
      <c r="B239" s="97" t="s">
        <v>291</v>
      </c>
      <c r="C239" s="42" t="s">
        <v>44</v>
      </c>
      <c r="D239" s="77" t="s">
        <v>40</v>
      </c>
      <c r="E239" s="77" t="s">
        <v>41</v>
      </c>
      <c r="F239" s="78" t="str">
        <f>IF(G239&lt;1940,"L",IF(G239&lt;1945,"SM",IF(G239&lt;1955,"M",IF(G239&gt;2000,"J",""))))</f>
        <v>M</v>
      </c>
      <c r="G239" s="104">
        <v>1952</v>
      </c>
      <c r="H239" s="105"/>
      <c r="I239" s="80"/>
      <c r="J239" s="80"/>
      <c r="K239" s="106"/>
      <c r="L239" s="81">
        <f>IF(X239&lt;&gt;"",(L$5-X239+1)*1.5,"")</f>
      </c>
      <c r="M239" s="82"/>
      <c r="N239" s="83"/>
      <c r="O239" s="84">
        <f>AH239</f>
        <v>0</v>
      </c>
      <c r="P239" s="84">
        <f>AI239</f>
        <v>0</v>
      </c>
      <c r="Q239" s="83">
        <f>SUM(H239:L239)</f>
        <v>0</v>
      </c>
      <c r="R239" s="85">
        <f>SUM(H239:L239)+MAX(M239,O239)</f>
        <v>0</v>
      </c>
      <c r="S239" s="86">
        <f>R239+MAX(U239,V239)</f>
        <v>0</v>
      </c>
      <c r="T239" s="85">
        <f>SUM($H239:$L239)+MAX(N239,P239)</f>
        <v>0</v>
      </c>
      <c r="U239" s="87">
        <f>IF(M239&gt;0,3,0)</f>
        <v>0</v>
      </c>
      <c r="V239" s="87">
        <f>IF(Q239&gt;0,3,0)</f>
        <v>0</v>
      </c>
      <c r="W239" s="88"/>
      <c r="X239" s="88"/>
      <c r="Y239" s="98"/>
      <c r="Z239" s="79"/>
      <c r="AA239" s="90"/>
      <c r="AB239" s="79"/>
      <c r="AC239" s="88"/>
      <c r="AD239" s="79"/>
      <c r="AE239" s="100"/>
      <c r="AF239" s="79"/>
      <c r="AG239" s="79"/>
      <c r="AH239" s="94">
        <f>MAX(AB239:AG239)</f>
        <v>0</v>
      </c>
      <c r="AI239" s="90">
        <f>AH239*AI$5</f>
        <v>0</v>
      </c>
      <c r="AM239" s="62"/>
    </row>
    <row r="240" spans="1:49" s="95" customFormat="1" ht="15.75" customHeight="1" hidden="1">
      <c r="A240" s="75">
        <f>A239+1</f>
        <v>234</v>
      </c>
      <c r="B240" s="97" t="s">
        <v>292</v>
      </c>
      <c r="C240" s="42" t="s">
        <v>7</v>
      </c>
      <c r="D240" s="77" t="s">
        <v>40</v>
      </c>
      <c r="E240" s="77" t="s">
        <v>41</v>
      </c>
      <c r="F240" s="78" t="str">
        <f>IF(G240&lt;1939,"L",IF(G240&lt;1944,"SM",IF(G240&lt;1954,"M",IF(G240&gt;1999,"J",""))))</f>
        <v>M</v>
      </c>
      <c r="G240" s="77">
        <v>1952</v>
      </c>
      <c r="H240" s="79"/>
      <c r="I240" s="80"/>
      <c r="J240" s="80"/>
      <c r="K240" s="88"/>
      <c r="L240" s="81">
        <f>IF(X240&lt;&gt;"",(L$5-X240+1)*1.5,"")</f>
      </c>
      <c r="M240" s="82">
        <f>Z240</f>
        <v>0</v>
      </c>
      <c r="N240" s="83">
        <f>AA240</f>
        <v>0</v>
      </c>
      <c r="O240" s="84">
        <f>AH240</f>
        <v>0</v>
      </c>
      <c r="P240" s="84">
        <f>AI240</f>
        <v>0</v>
      </c>
      <c r="Q240" s="83">
        <f>SUM(H240:L240)</f>
        <v>0</v>
      </c>
      <c r="R240" s="85">
        <f>SUM(H240:L240)+MAX(M240,O240)</f>
        <v>0</v>
      </c>
      <c r="S240" s="86">
        <f>R240+MAX(U240,V240)</f>
        <v>0</v>
      </c>
      <c r="T240" s="85">
        <f>SUM($H240:$L240)+MAX(N240,P240)</f>
        <v>0</v>
      </c>
      <c r="U240" s="87">
        <f>IF(M240&gt;0,3,0)</f>
        <v>0</v>
      </c>
      <c r="V240" s="87">
        <f>IF(Q240&gt;0,3,0)</f>
        <v>0</v>
      </c>
      <c r="W240" s="88"/>
      <c r="X240" s="88"/>
      <c r="Y240" s="98"/>
      <c r="Z240" s="79">
        <f>IF(Y240&gt;0,Y$5-Y240+1,0)</f>
        <v>0</v>
      </c>
      <c r="AA240" s="90">
        <f>Z240*AA$5</f>
        <v>0</v>
      </c>
      <c r="AB240" s="79"/>
      <c r="AC240" s="88"/>
      <c r="AD240" s="79"/>
      <c r="AE240" s="100"/>
      <c r="AF240" s="79"/>
      <c r="AG240" s="79"/>
      <c r="AH240" s="94">
        <f>MAX(AB240:AG240)</f>
        <v>0</v>
      </c>
      <c r="AI240" s="90">
        <f>AH240*AI$5</f>
        <v>0</v>
      </c>
      <c r="AR240" s="96"/>
      <c r="AS240" s="96"/>
      <c r="AT240" s="2"/>
      <c r="AU240" s="2"/>
      <c r="AV240" s="2"/>
      <c r="AW240" s="2"/>
    </row>
    <row r="241" spans="1:35" s="95" customFormat="1" ht="15.75" customHeight="1" hidden="1">
      <c r="A241" s="75">
        <f>A240+1</f>
        <v>235</v>
      </c>
      <c r="B241" s="76" t="s">
        <v>293</v>
      </c>
      <c r="C241" s="42" t="s">
        <v>39</v>
      </c>
      <c r="D241" s="77" t="s">
        <v>40</v>
      </c>
      <c r="E241" s="77" t="s">
        <v>41</v>
      </c>
      <c r="F241" s="78" t="str">
        <f>IF(G241&lt;1939,"L",IF(G241&lt;1944,"SM",IF(G241&lt;1954,"M",IF(G241&gt;1999,"J",""))))</f>
        <v>M</v>
      </c>
      <c r="G241" s="77">
        <v>1953</v>
      </c>
      <c r="H241" s="79"/>
      <c r="I241" s="80"/>
      <c r="J241" s="80"/>
      <c r="K241" s="88"/>
      <c r="L241" s="88">
        <f>IF(X241&lt;&gt;"",(L$5-X241+1)*1.5,"")</f>
      </c>
      <c r="M241" s="102"/>
      <c r="N241" s="102"/>
      <c r="O241" s="84">
        <f>AH241</f>
        <v>0</v>
      </c>
      <c r="P241" s="84">
        <f>AI241</f>
        <v>0</v>
      </c>
      <c r="Q241" s="83">
        <f>SUM(H241:L241)</f>
        <v>0</v>
      </c>
      <c r="R241" s="85">
        <f>SUM(H241:L241)+MAX(M241,O241)</f>
        <v>0</v>
      </c>
      <c r="S241" s="86">
        <f>R241+MAX(U241,V241)</f>
        <v>0</v>
      </c>
      <c r="T241" s="85">
        <f>SUM($H241:$L241)+MAX(N241,P241)</f>
        <v>0</v>
      </c>
      <c r="U241" s="87">
        <f>IF(M241&gt;0,3,0)</f>
        <v>0</v>
      </c>
      <c r="V241" s="87">
        <f>IF(Q241&gt;0,3,0)</f>
        <v>0</v>
      </c>
      <c r="W241" s="88"/>
      <c r="X241" s="88"/>
      <c r="Y241" s="98"/>
      <c r="Z241" s="79"/>
      <c r="AA241" s="79"/>
      <c r="AB241" s="79"/>
      <c r="AC241" s="88"/>
      <c r="AD241" s="79"/>
      <c r="AE241" s="100"/>
      <c r="AF241" s="79"/>
      <c r="AG241" s="79"/>
      <c r="AH241" s="94">
        <f>MAX(AB241:AG241)</f>
        <v>0</v>
      </c>
      <c r="AI241" s="90">
        <f>AH241*AI$5</f>
        <v>0</v>
      </c>
    </row>
    <row r="242" spans="1:49" s="95" customFormat="1" ht="15.75" customHeight="1" hidden="1">
      <c r="A242" s="75">
        <f>A241+1</f>
        <v>236</v>
      </c>
      <c r="B242" s="97" t="s">
        <v>294</v>
      </c>
      <c r="C242" s="42" t="s">
        <v>39</v>
      </c>
      <c r="D242" s="77" t="s">
        <v>40</v>
      </c>
      <c r="E242" s="77" t="s">
        <v>41</v>
      </c>
      <c r="F242" s="78" t="str">
        <f>IF(G242&lt;1939,"L",IF(G242&lt;1944,"SM",IF(G242&lt;1954,"M",IF(G242&gt;1999,"J",""))))</f>
        <v>M</v>
      </c>
      <c r="G242" s="77">
        <v>1952</v>
      </c>
      <c r="H242" s="79"/>
      <c r="I242" s="80"/>
      <c r="J242" s="80"/>
      <c r="K242" s="88"/>
      <c r="L242" s="137">
        <f>IF(X242&lt;&gt;"",(L$5-X242+1)*1.5,"")</f>
      </c>
      <c r="M242" s="138"/>
      <c r="N242" s="138"/>
      <c r="O242" s="84">
        <f>AH242</f>
        <v>0</v>
      </c>
      <c r="P242" s="84">
        <f>AI242</f>
        <v>0</v>
      </c>
      <c r="Q242" s="83">
        <f>SUM(H242:L242)</f>
        <v>0</v>
      </c>
      <c r="R242" s="85">
        <f>SUM(H242:L242)+MAX(M242,O242)</f>
        <v>0</v>
      </c>
      <c r="S242" s="86">
        <f>R242+MAX(U242,V242)</f>
        <v>0</v>
      </c>
      <c r="T242" s="85">
        <f>SUM($H242:$L242)+MAX(N242,P242)</f>
        <v>0</v>
      </c>
      <c r="U242" s="87">
        <f>IF(M242&gt;0,3,0)</f>
        <v>0</v>
      </c>
      <c r="V242" s="87">
        <f>IF(Q242&gt;0,3,0)</f>
        <v>0</v>
      </c>
      <c r="W242" s="88"/>
      <c r="X242" s="88"/>
      <c r="Y242" s="98"/>
      <c r="Z242" s="79"/>
      <c r="AA242" s="79"/>
      <c r="AB242" s="79"/>
      <c r="AC242" s="88"/>
      <c r="AD242" s="79"/>
      <c r="AE242" s="100"/>
      <c r="AF242" s="79"/>
      <c r="AG242" s="79"/>
      <c r="AH242" s="94">
        <f>MAX(AB242:AG242)</f>
        <v>0</v>
      </c>
      <c r="AI242" s="90">
        <f>AH242*AI$5</f>
        <v>0</v>
      </c>
      <c r="AR242" s="96"/>
      <c r="AS242" s="96"/>
      <c r="AT242" s="2"/>
      <c r="AU242" s="2"/>
      <c r="AV242" s="2"/>
      <c r="AW242" s="2"/>
    </row>
    <row r="243" spans="1:35" s="95" customFormat="1" ht="15.75" customHeight="1" hidden="1">
      <c r="A243" s="75">
        <f>A242+1</f>
        <v>237</v>
      </c>
      <c r="B243" s="97" t="s">
        <v>295</v>
      </c>
      <c r="C243" s="42" t="s">
        <v>46</v>
      </c>
      <c r="D243" s="77" t="s">
        <v>40</v>
      </c>
      <c r="E243" s="77" t="s">
        <v>41</v>
      </c>
      <c r="F243" s="78">
        <f>IF(G243&lt;1939,"L",IF(G243&lt;1944,"SM",IF(G243&lt;1954,"M",IF(G243&gt;1999,"J",""))))</f>
      </c>
      <c r="G243" s="77">
        <v>1966</v>
      </c>
      <c r="H243" s="79"/>
      <c r="I243" s="80"/>
      <c r="J243" s="80"/>
      <c r="K243" s="88"/>
      <c r="L243" s="81">
        <f>IF(X243&lt;&gt;"",(L$5-X243+1)*1.5,"")</f>
      </c>
      <c r="M243" s="82"/>
      <c r="N243" s="82"/>
      <c r="O243" s="84">
        <f>AH243</f>
        <v>0</v>
      </c>
      <c r="P243" s="84">
        <f>AI243</f>
        <v>0</v>
      </c>
      <c r="Q243" s="83">
        <f>SUM(H243:L243)</f>
        <v>0</v>
      </c>
      <c r="R243" s="85">
        <f>SUM(H243:L243)+MAX(M243,O243)</f>
        <v>0</v>
      </c>
      <c r="S243" s="86">
        <f>R243+MAX(U243,V243)</f>
        <v>0</v>
      </c>
      <c r="T243" s="85">
        <f>SUM($H243:$L243)+MAX(N243,P243)</f>
        <v>0</v>
      </c>
      <c r="U243" s="87">
        <f>IF(M243&gt;0,3,0)</f>
        <v>0</v>
      </c>
      <c r="V243" s="87">
        <f>IF(Q243&gt;0,3,0)</f>
        <v>0</v>
      </c>
      <c r="W243" s="88"/>
      <c r="X243" s="88"/>
      <c r="Y243" s="98"/>
      <c r="Z243" s="79"/>
      <c r="AA243" s="79"/>
      <c r="AB243" s="79"/>
      <c r="AC243" s="88"/>
      <c r="AD243" s="79"/>
      <c r="AE243" s="100"/>
      <c r="AF243" s="79"/>
      <c r="AG243" s="79"/>
      <c r="AH243" s="94">
        <f>MAX(AB243:AG243)</f>
        <v>0</v>
      </c>
      <c r="AI243" s="90">
        <f>AH243*AI$5</f>
        <v>0</v>
      </c>
    </row>
    <row r="244" spans="1:35" s="95" customFormat="1" ht="15.75" customHeight="1" hidden="1">
      <c r="A244" s="75">
        <f>A243+1</f>
        <v>238</v>
      </c>
      <c r="B244" s="113" t="s">
        <v>296</v>
      </c>
      <c r="C244" s="42" t="s">
        <v>46</v>
      </c>
      <c r="D244" s="77" t="s">
        <v>40</v>
      </c>
      <c r="E244" s="41" t="s">
        <v>73</v>
      </c>
      <c r="F244" s="78">
        <f>IF(G244&lt;1939,"L",IF(G244&lt;1944,"SM",IF(G244&lt;1954,"M",IF(G244&gt;1999,"J",""))))</f>
      </c>
      <c r="G244" s="116">
        <v>1965</v>
      </c>
      <c r="H244" s="79"/>
      <c r="I244" s="80"/>
      <c r="J244" s="80"/>
      <c r="K244" s="88"/>
      <c r="L244" s="81">
        <f>IF(X244&lt;&gt;"",(L$5-X244+1)*1.5,"")</f>
      </c>
      <c r="M244" s="82"/>
      <c r="N244" s="82"/>
      <c r="O244" s="84">
        <f>AH244</f>
        <v>0</v>
      </c>
      <c r="P244" s="84">
        <f>AI244</f>
        <v>0</v>
      </c>
      <c r="Q244" s="83">
        <f>SUM(H244:L244)</f>
        <v>0</v>
      </c>
      <c r="R244" s="85">
        <f>SUM(H244:L244)+MAX(M244,O244)</f>
        <v>0</v>
      </c>
      <c r="S244" s="86">
        <f>R244+MAX(U244,V244)</f>
        <v>0</v>
      </c>
      <c r="T244" s="85">
        <f>SUM($H244:$L244)+MAX(N244,P244)</f>
        <v>0</v>
      </c>
      <c r="U244" s="87">
        <f>IF(M244&gt;0,3,0)</f>
        <v>0</v>
      </c>
      <c r="V244" s="87">
        <f>IF(Q244&gt;0,3,0)</f>
        <v>0</v>
      </c>
      <c r="W244" s="88"/>
      <c r="X244" s="88"/>
      <c r="Y244" s="98"/>
      <c r="Z244" s="79"/>
      <c r="AA244" s="79"/>
      <c r="AB244" s="79"/>
      <c r="AC244" s="88"/>
      <c r="AD244" s="79"/>
      <c r="AE244" s="100"/>
      <c r="AF244" s="79"/>
      <c r="AG244" s="79"/>
      <c r="AH244" s="94">
        <f>MAX(AB244:AG244)</f>
        <v>0</v>
      </c>
      <c r="AI244" s="90">
        <f>AH244*AI$5</f>
        <v>0</v>
      </c>
    </row>
    <row r="245" spans="1:35" s="95" customFormat="1" ht="15.75" customHeight="1" hidden="1">
      <c r="A245" s="75">
        <f>A244+1</f>
        <v>239</v>
      </c>
      <c r="B245" s="76" t="s">
        <v>297</v>
      </c>
      <c r="C245" s="42" t="s">
        <v>56</v>
      </c>
      <c r="D245" s="77" t="s">
        <v>40</v>
      </c>
      <c r="E245" s="77" t="s">
        <v>41</v>
      </c>
      <c r="F245" s="78" t="str">
        <f>IF(G245&lt;1939,"L",IF(G245&lt;1944,"SM",IF(G245&lt;1954,"M",IF(G245&gt;1999,"J",""))))</f>
        <v>M</v>
      </c>
      <c r="G245" s="77">
        <v>1952</v>
      </c>
      <c r="H245" s="79"/>
      <c r="I245" s="80"/>
      <c r="J245" s="80"/>
      <c r="K245" s="79"/>
      <c r="L245" s="81">
        <f>IF(X245&lt;&gt;"",(L$5-X245+1)*1.5,"")</f>
      </c>
      <c r="M245" s="82"/>
      <c r="N245" s="82"/>
      <c r="O245" s="84">
        <f>AH245</f>
        <v>0</v>
      </c>
      <c r="P245" s="84">
        <f>AI245</f>
        <v>0</v>
      </c>
      <c r="Q245" s="83">
        <f>SUM(H245:L245)</f>
        <v>0</v>
      </c>
      <c r="R245" s="85">
        <f>SUM(H245:L245)+MAX(M245,O245)</f>
        <v>0</v>
      </c>
      <c r="S245" s="86">
        <f>R245+MAX(U245,V245)</f>
        <v>0</v>
      </c>
      <c r="T245" s="85">
        <f>SUM($H245:$L245)+MAX(N245,P245)</f>
        <v>0</v>
      </c>
      <c r="U245" s="87">
        <f>IF(M245&gt;0,3,0)</f>
        <v>0</v>
      </c>
      <c r="V245" s="87">
        <f>IF(Q245&gt;0,3,0)</f>
        <v>0</v>
      </c>
      <c r="W245" s="88"/>
      <c r="X245" s="88"/>
      <c r="Y245" s="89"/>
      <c r="Z245" s="79"/>
      <c r="AA245" s="79"/>
      <c r="AB245" s="79"/>
      <c r="AC245" s="79"/>
      <c r="AD245" s="79"/>
      <c r="AE245" s="100"/>
      <c r="AF245" s="79"/>
      <c r="AG245" s="79"/>
      <c r="AH245" s="94">
        <f>MAX(AB245:AG245)</f>
        <v>0</v>
      </c>
      <c r="AI245" s="90">
        <f>AH245*AI$5</f>
        <v>0</v>
      </c>
    </row>
    <row r="246" spans="1:46" s="95" customFormat="1" ht="15.75" customHeight="1" hidden="1">
      <c r="A246" s="75">
        <f>A245+1</f>
        <v>240</v>
      </c>
      <c r="B246" s="97" t="s">
        <v>298</v>
      </c>
      <c r="C246" s="42" t="s">
        <v>82</v>
      </c>
      <c r="D246" s="77" t="s">
        <v>40</v>
      </c>
      <c r="E246" s="77" t="s">
        <v>41</v>
      </c>
      <c r="F246" s="78" t="str">
        <f>IF(G246&lt;1940,"L",IF(G246&lt;1945,"SM",IF(G246&lt;1955,"M",IF(G246&gt;2000,"J",""))))</f>
        <v>M</v>
      </c>
      <c r="G246" s="77">
        <v>1953</v>
      </c>
      <c r="H246" s="79"/>
      <c r="I246" s="80"/>
      <c r="J246" s="80"/>
      <c r="K246" s="88"/>
      <c r="L246" s="81">
        <f>IF(X246&lt;&gt;"",(L$5-X246+1)*1.5,"")</f>
      </c>
      <c r="M246" s="82">
        <f>Z246</f>
        <v>0</v>
      </c>
      <c r="N246" s="83">
        <f>AA246</f>
        <v>0</v>
      </c>
      <c r="O246" s="84">
        <f>AH246</f>
        <v>0</v>
      </c>
      <c r="P246" s="84">
        <f>AI246</f>
        <v>0</v>
      </c>
      <c r="Q246" s="83">
        <f>SUM(H246:L246)</f>
        <v>0</v>
      </c>
      <c r="R246" s="85">
        <f>SUM(H246:L246)+MAX(M246,O246)</f>
        <v>0</v>
      </c>
      <c r="S246" s="86">
        <f>R246+MAX(U246,V246)</f>
        <v>0</v>
      </c>
      <c r="T246" s="85">
        <f>SUM($H246:$L246)+MAX(N246,P246)</f>
        <v>0</v>
      </c>
      <c r="U246" s="87">
        <f>IF(M246&gt;0,3,0)</f>
        <v>0</v>
      </c>
      <c r="V246" s="87">
        <f>IF(Q246&gt;0,3,0)</f>
        <v>0</v>
      </c>
      <c r="W246" s="88"/>
      <c r="X246" s="88"/>
      <c r="Y246" s="98"/>
      <c r="Z246" s="79">
        <f>IF(Y246&gt;0,Y$5-Y246+1,0)</f>
        <v>0</v>
      </c>
      <c r="AA246" s="90">
        <f>Z246*AA$5</f>
        <v>0</v>
      </c>
      <c r="AB246" s="91"/>
      <c r="AC246" s="88"/>
      <c r="AD246" s="79"/>
      <c r="AE246" s="100"/>
      <c r="AF246" s="79"/>
      <c r="AG246" s="79"/>
      <c r="AH246" s="94">
        <f>MAX(AB246:AG246)</f>
        <v>0</v>
      </c>
      <c r="AI246" s="90">
        <f>AH246*AI$5</f>
        <v>0</v>
      </c>
      <c r="AT246" s="2"/>
    </row>
    <row r="247" spans="1:38" s="95" customFormat="1" ht="15.75" customHeight="1" hidden="1">
      <c r="A247" s="75">
        <f>A246+1</f>
        <v>241</v>
      </c>
      <c r="B247" s="97" t="s">
        <v>299</v>
      </c>
      <c r="C247" s="42"/>
      <c r="D247" s="77" t="s">
        <v>40</v>
      </c>
      <c r="E247" s="77" t="s">
        <v>41</v>
      </c>
      <c r="F247" s="78">
        <f>IF(G247&lt;1939,"L",IF(G247&lt;1944,"SM",IF(G247&lt;1954,"M",IF(G247&gt;1999,"J",""))))</f>
      </c>
      <c r="G247" s="77">
        <v>1977</v>
      </c>
      <c r="H247" s="79"/>
      <c r="I247" s="80"/>
      <c r="J247" s="80"/>
      <c r="K247" s="88"/>
      <c r="L247" s="81">
        <f>IF(X247&lt;&gt;"",(L$5-X247+1)*1.5,"")</f>
      </c>
      <c r="M247" s="82"/>
      <c r="N247" s="83"/>
      <c r="O247" s="84">
        <f>AH247</f>
        <v>0</v>
      </c>
      <c r="P247" s="84">
        <f>AI247</f>
        <v>0</v>
      </c>
      <c r="Q247" s="83">
        <f>SUM(H247:L247)</f>
        <v>0</v>
      </c>
      <c r="R247" s="85">
        <f>SUM(H247:L247)+MAX(M247,O247)</f>
        <v>0</v>
      </c>
      <c r="S247" s="86">
        <f>R247+MAX(U247,V247)</f>
        <v>0</v>
      </c>
      <c r="T247" s="85">
        <f>SUM($H247:$L247)+MAX(N247,P247)</f>
        <v>0</v>
      </c>
      <c r="U247" s="87">
        <f>IF(M247&gt;0,3,0)</f>
        <v>0</v>
      </c>
      <c r="V247" s="87">
        <f>IF(Q247&gt;0,3,0)</f>
        <v>0</v>
      </c>
      <c r="W247" s="88"/>
      <c r="X247" s="88"/>
      <c r="Y247" s="139"/>
      <c r="Z247" s="79"/>
      <c r="AA247" s="90"/>
      <c r="AB247" s="79"/>
      <c r="AC247" s="88"/>
      <c r="AD247" s="79"/>
      <c r="AE247" s="100"/>
      <c r="AF247" s="79"/>
      <c r="AG247" s="79"/>
      <c r="AH247" s="94">
        <f>MAX(AB247:AG247)</f>
        <v>0</v>
      </c>
      <c r="AI247" s="90">
        <f>AH247*AI$5</f>
        <v>0</v>
      </c>
      <c r="AL247" s="96"/>
    </row>
    <row r="248" spans="1:35" s="95" customFormat="1" ht="15.75" customHeight="1" hidden="1">
      <c r="A248" s="75">
        <f>A247+1</f>
        <v>242</v>
      </c>
      <c r="B248" s="134" t="s">
        <v>300</v>
      </c>
      <c r="C248" s="42" t="s">
        <v>120</v>
      </c>
      <c r="D248" s="42" t="s">
        <v>196</v>
      </c>
      <c r="E248" s="77" t="s">
        <v>41</v>
      </c>
      <c r="F248" s="78" t="str">
        <f>IF(G248&lt;1939,"L",IF(G248&lt;1944,"SM",IF(G248&lt;1954,"M",IF(G248&gt;1999,"J",""))))</f>
        <v>L</v>
      </c>
      <c r="G248" s="77"/>
      <c r="H248" s="79"/>
      <c r="I248" s="80"/>
      <c r="J248" s="80"/>
      <c r="K248" s="79"/>
      <c r="L248" s="81">
        <f>IF(X248&lt;&gt;"",(L$5-X248+1)*1.5,"")</f>
      </c>
      <c r="M248" s="82"/>
      <c r="N248" s="83"/>
      <c r="O248" s="84">
        <f>AH248</f>
        <v>0</v>
      </c>
      <c r="P248" s="84">
        <f>AI248</f>
        <v>0</v>
      </c>
      <c r="Q248" s="83">
        <f>SUM(H248:L248)</f>
        <v>0</v>
      </c>
      <c r="R248" s="85">
        <f>SUM(H248:L248)+MAX(M248,O248)</f>
        <v>0</v>
      </c>
      <c r="S248" s="86">
        <f>R248+MAX(U248,V248)</f>
        <v>0</v>
      </c>
      <c r="T248" s="85">
        <f>SUM($H248:$L248)+MAX(N248,P248)</f>
        <v>0</v>
      </c>
      <c r="U248" s="87">
        <f>IF(M248&gt;0,3,0)</f>
        <v>0</v>
      </c>
      <c r="V248" s="87">
        <f>IF(Q248&gt;0,3,0)</f>
        <v>0</v>
      </c>
      <c r="W248" s="88"/>
      <c r="X248" s="88"/>
      <c r="Y248" s="98"/>
      <c r="Z248" s="79"/>
      <c r="AA248" s="90"/>
      <c r="AB248" s="79"/>
      <c r="AC248" s="88"/>
      <c r="AD248" s="79"/>
      <c r="AE248" s="100"/>
      <c r="AF248" s="79"/>
      <c r="AG248" s="79"/>
      <c r="AH248" s="94">
        <f>MAX(AB248:AG248)</f>
        <v>0</v>
      </c>
      <c r="AI248" s="90">
        <f>AH248*AI$5</f>
        <v>0</v>
      </c>
    </row>
    <row r="249" spans="1:45" s="95" customFormat="1" ht="15.75" customHeight="1" hidden="1">
      <c r="A249" s="75">
        <f>A248+1</f>
        <v>243</v>
      </c>
      <c r="B249" s="76" t="s">
        <v>301</v>
      </c>
      <c r="C249" s="42" t="s">
        <v>46</v>
      </c>
      <c r="D249" s="77" t="s">
        <v>40</v>
      </c>
      <c r="E249" s="77" t="s">
        <v>41</v>
      </c>
      <c r="F249" s="78" t="str">
        <f>IF(G249&lt;1939,"L",IF(G249&lt;1944,"SM",IF(G249&lt;1954,"M",IF(G249&gt;1999,"J",""))))</f>
        <v>M</v>
      </c>
      <c r="G249" s="77">
        <v>1946</v>
      </c>
      <c r="H249" s="79"/>
      <c r="I249" s="80"/>
      <c r="J249" s="80"/>
      <c r="K249" s="88"/>
      <c r="L249" s="81">
        <f>IF(X249&lt;&gt;"",(L$5-X249+1)*1.5,"")</f>
      </c>
      <c r="M249" s="82"/>
      <c r="N249" s="82"/>
      <c r="O249" s="84">
        <f>AH249</f>
        <v>0</v>
      </c>
      <c r="P249" s="84">
        <f>AI249</f>
        <v>0</v>
      </c>
      <c r="Q249" s="83">
        <f>SUM(H249:L249)</f>
        <v>0</v>
      </c>
      <c r="R249" s="85">
        <f>SUM(H249:L249)+MAX(M249,O249)</f>
        <v>0</v>
      </c>
      <c r="S249" s="86">
        <f>R249+MAX(U249,V249)</f>
        <v>0</v>
      </c>
      <c r="T249" s="85">
        <f>SUM($H249:$L249)+MAX(N249,P249)</f>
        <v>0</v>
      </c>
      <c r="U249" s="87">
        <f>IF(M249&gt;0,3,0)</f>
        <v>0</v>
      </c>
      <c r="V249" s="87">
        <f>IF(Q249&gt;0,3,0)</f>
        <v>0</v>
      </c>
      <c r="W249" s="88"/>
      <c r="X249" s="88"/>
      <c r="Y249" s="98"/>
      <c r="Z249" s="79"/>
      <c r="AA249" s="79"/>
      <c r="AB249" s="79"/>
      <c r="AC249" s="88"/>
      <c r="AD249" s="79"/>
      <c r="AE249" s="100"/>
      <c r="AF249" s="79"/>
      <c r="AG249" s="79"/>
      <c r="AH249" s="94">
        <f>MAX(AB249:AG249)</f>
        <v>0</v>
      </c>
      <c r="AI249" s="90">
        <f>AH249*AI$5</f>
        <v>0</v>
      </c>
      <c r="AR249" s="2"/>
      <c r="AS249" s="2"/>
    </row>
    <row r="250" spans="1:42" s="95" customFormat="1" ht="15.75" customHeight="1" hidden="1">
      <c r="A250" s="75">
        <f>A249+1</f>
        <v>244</v>
      </c>
      <c r="B250" s="111" t="s">
        <v>302</v>
      </c>
      <c r="C250" s="42"/>
      <c r="D250" s="42" t="s">
        <v>160</v>
      </c>
      <c r="E250" s="77" t="s">
        <v>41</v>
      </c>
      <c r="F250" s="78"/>
      <c r="G250" s="77"/>
      <c r="H250" s="79"/>
      <c r="I250" s="80"/>
      <c r="J250" s="80"/>
      <c r="K250" s="79"/>
      <c r="L250" s="81">
        <f>IF(X250&lt;&gt;"",(L$5-X250+1)*1.5,"")</f>
      </c>
      <c r="M250" s="82"/>
      <c r="N250" s="82"/>
      <c r="O250" s="84">
        <f>AH250</f>
        <v>0</v>
      </c>
      <c r="P250" s="84">
        <f>AI250</f>
        <v>0</v>
      </c>
      <c r="Q250" s="83">
        <f>SUM(H250:L250)</f>
        <v>0</v>
      </c>
      <c r="R250" s="85">
        <f>SUM(H250:L250)+MAX(M250,O250)</f>
        <v>0</v>
      </c>
      <c r="S250" s="86">
        <f>R250+MAX(U250,V250)</f>
        <v>0</v>
      </c>
      <c r="T250" s="85">
        <f>SUM($H250:$L250)+MAX(N250,P250)</f>
        <v>0</v>
      </c>
      <c r="U250" s="87">
        <f>IF(M250&gt;0,3,0)</f>
        <v>0</v>
      </c>
      <c r="V250" s="87">
        <f>IF(Q250&gt;0,3,0)</f>
        <v>0</v>
      </c>
      <c r="W250" s="88"/>
      <c r="X250" s="88"/>
      <c r="Y250" s="89"/>
      <c r="Z250" s="79"/>
      <c r="AA250" s="79"/>
      <c r="AB250" s="91"/>
      <c r="AC250" s="79"/>
      <c r="AD250" s="79"/>
      <c r="AE250" s="100"/>
      <c r="AF250" s="79"/>
      <c r="AG250" s="79"/>
      <c r="AH250" s="94">
        <f>MAX(AB250:AG250)</f>
        <v>0</v>
      </c>
      <c r="AI250" s="90">
        <f>AH250*AI$5</f>
        <v>0</v>
      </c>
      <c r="AM250" s="2"/>
      <c r="AP250" s="2"/>
    </row>
    <row r="251" spans="1:39" s="95" customFormat="1" ht="15.75" customHeight="1" hidden="1">
      <c r="A251" s="75">
        <f>A250+1</f>
        <v>245</v>
      </c>
      <c r="B251" s="97" t="s">
        <v>303</v>
      </c>
      <c r="C251" s="42" t="s">
        <v>39</v>
      </c>
      <c r="D251" s="77" t="s">
        <v>40</v>
      </c>
      <c r="E251" s="77" t="s">
        <v>41</v>
      </c>
      <c r="F251" s="78">
        <f>IF(G251&lt;1939,"L",IF(G251&lt;1944,"SM",IF(G251&lt;1954,"M",IF(G251&gt;1999,"J",""))))</f>
      </c>
      <c r="G251" s="77">
        <v>1997</v>
      </c>
      <c r="H251" s="79"/>
      <c r="I251" s="80"/>
      <c r="J251" s="80"/>
      <c r="K251" s="88"/>
      <c r="L251" s="81">
        <f>IF(X251&lt;&gt;"",(L$5-X251+1)*1.5,"")</f>
      </c>
      <c r="M251" s="82"/>
      <c r="N251" s="82"/>
      <c r="O251" s="84">
        <f>AH251</f>
        <v>0</v>
      </c>
      <c r="P251" s="84">
        <f>AI251</f>
        <v>0</v>
      </c>
      <c r="Q251" s="83">
        <f>SUM(H251:L251)</f>
        <v>0</v>
      </c>
      <c r="R251" s="85">
        <f>SUM(H251:L251)+MAX(M251,O251)</f>
        <v>0</v>
      </c>
      <c r="S251" s="86">
        <f>R251+MAX(U251,V251)</f>
        <v>0</v>
      </c>
      <c r="T251" s="85">
        <f>SUM($H251:$L251)+MAX(N251,P251)</f>
        <v>0</v>
      </c>
      <c r="U251" s="87">
        <f>IF(M251&gt;0,3,0)</f>
        <v>0</v>
      </c>
      <c r="V251" s="87">
        <f>IF(Q251&gt;0,3,0)</f>
        <v>0</v>
      </c>
      <c r="W251" s="88"/>
      <c r="X251" s="88"/>
      <c r="Y251" s="88"/>
      <c r="Z251" s="79"/>
      <c r="AA251" s="79"/>
      <c r="AB251" s="79"/>
      <c r="AC251" s="88"/>
      <c r="AD251" s="79"/>
      <c r="AE251" s="100"/>
      <c r="AF251" s="79"/>
      <c r="AG251" s="79"/>
      <c r="AH251" s="94">
        <f>MAX(AB251:AG251)</f>
        <v>0</v>
      </c>
      <c r="AI251" s="90">
        <f>AH251*AI$5</f>
        <v>0</v>
      </c>
      <c r="AM251" s="2"/>
    </row>
    <row r="252" spans="1:49" s="95" customFormat="1" ht="15.75" customHeight="1" hidden="1">
      <c r="A252" s="75">
        <f>A251+1</f>
        <v>246</v>
      </c>
      <c r="B252" s="76" t="s">
        <v>304</v>
      </c>
      <c r="C252" s="42" t="s">
        <v>62</v>
      </c>
      <c r="D252" s="77" t="s">
        <v>40</v>
      </c>
      <c r="E252" s="77" t="s">
        <v>41</v>
      </c>
      <c r="F252" s="78">
        <f>IF(G252&lt;1939,"L",IF(G252&lt;1944,"SM",IF(G252&lt;1954,"M",IF(G252&gt;1999,"J",""))))</f>
        <v>0</v>
      </c>
      <c r="G252" s="77">
        <v>1970</v>
      </c>
      <c r="H252" s="79"/>
      <c r="I252" s="80"/>
      <c r="J252" s="80"/>
      <c r="K252" s="79"/>
      <c r="L252" s="81">
        <f>IF(X252&lt;&gt;"",(L$5-X252+1)*1.5,"")</f>
      </c>
      <c r="M252" s="82"/>
      <c r="N252" s="82"/>
      <c r="O252" s="84">
        <f>AH252</f>
        <v>0</v>
      </c>
      <c r="P252" s="84">
        <f>AI252</f>
        <v>0</v>
      </c>
      <c r="Q252" s="83">
        <f>SUM(H252:L252)</f>
        <v>0</v>
      </c>
      <c r="R252" s="85">
        <f>SUM(H252:L252)+MAX(M252,O252)</f>
        <v>0</v>
      </c>
      <c r="S252" s="86">
        <f>R252+MAX(U252,V252)</f>
        <v>0</v>
      </c>
      <c r="T252" s="85">
        <f>SUM($H252:$L252)+MAX(N252,P252)</f>
        <v>0</v>
      </c>
      <c r="U252" s="87">
        <f>IF(M252&gt;0,3,0)</f>
        <v>0</v>
      </c>
      <c r="V252" s="87">
        <f>IF(Q252&gt;0,3,0)</f>
        <v>0</v>
      </c>
      <c r="W252" s="88"/>
      <c r="X252" s="88"/>
      <c r="Y252" s="89"/>
      <c r="Z252" s="79"/>
      <c r="AA252" s="79"/>
      <c r="AB252" s="91"/>
      <c r="AC252" s="79"/>
      <c r="AD252" s="79"/>
      <c r="AE252" s="100"/>
      <c r="AF252" s="79"/>
      <c r="AG252" s="79"/>
      <c r="AH252" s="94">
        <f>MAX(AB252:AG252)</f>
        <v>0</v>
      </c>
      <c r="AI252" s="90">
        <f>AH252*AI$5</f>
        <v>0</v>
      </c>
      <c r="AQ252" s="96"/>
      <c r="AU252" s="2"/>
      <c r="AV252" s="2"/>
      <c r="AW252" s="2"/>
    </row>
    <row r="253" spans="1:36" s="95" customFormat="1" ht="15.75" customHeight="1" hidden="1">
      <c r="A253" s="75">
        <f>A252+1</f>
        <v>247</v>
      </c>
      <c r="B253" s="76" t="s">
        <v>305</v>
      </c>
      <c r="C253" s="42" t="s">
        <v>39</v>
      </c>
      <c r="D253" s="77" t="s">
        <v>40</v>
      </c>
      <c r="E253" s="77" t="s">
        <v>41</v>
      </c>
      <c r="F253" s="78">
        <f>IF(G253&lt;1939,"L",IF(G253&lt;1944,"SM",IF(G253&lt;1954,"M",IF(G253&gt;1999,"J",""))))</f>
        <v>0</v>
      </c>
      <c r="G253" s="77">
        <v>1962</v>
      </c>
      <c r="H253" s="79"/>
      <c r="I253" s="80"/>
      <c r="J253" s="80"/>
      <c r="K253" s="79"/>
      <c r="L253" s="81">
        <f>IF(X253&lt;&gt;"",(L$5-X253+1)*1.5,"")</f>
      </c>
      <c r="M253" s="102"/>
      <c r="N253" s="107"/>
      <c r="O253" s="84">
        <f>AH253</f>
        <v>0</v>
      </c>
      <c r="P253" s="84">
        <f>AI253</f>
        <v>0</v>
      </c>
      <c r="Q253" s="83">
        <f>SUM(H253:L253)</f>
        <v>0</v>
      </c>
      <c r="R253" s="85">
        <f>SUM(H253:L253)+MAX(M253,O253)</f>
        <v>0</v>
      </c>
      <c r="S253" s="86">
        <f>R253+MAX(U253,V253)</f>
        <v>0</v>
      </c>
      <c r="T253" s="85">
        <f>SUM($H253:$L253)+MAX(N253,P253)</f>
        <v>0</v>
      </c>
      <c r="U253" s="87">
        <f>IF(M253&gt;0,3,0)</f>
        <v>0</v>
      </c>
      <c r="V253" s="87">
        <f>IF(Q253&gt;0,3,0)</f>
        <v>0</v>
      </c>
      <c r="W253" s="88"/>
      <c r="X253" s="88"/>
      <c r="Y253" s="109"/>
      <c r="Z253" s="91"/>
      <c r="AA253" s="90"/>
      <c r="AB253" s="79"/>
      <c r="AC253" s="79"/>
      <c r="AD253" s="79"/>
      <c r="AE253" s="100"/>
      <c r="AF253" s="79"/>
      <c r="AG253" s="79"/>
      <c r="AH253" s="94">
        <f>MAX(AB253:AG253)</f>
        <v>0</v>
      </c>
      <c r="AI253" s="90">
        <f>AH253*AI$5</f>
        <v>0</v>
      </c>
      <c r="AJ253" s="2"/>
    </row>
    <row r="254" spans="1:35" s="95" customFormat="1" ht="15.75" customHeight="1" hidden="1">
      <c r="A254" s="75">
        <f>A253+1</f>
        <v>248</v>
      </c>
      <c r="B254" s="97" t="s">
        <v>306</v>
      </c>
      <c r="C254" s="42" t="s">
        <v>44</v>
      </c>
      <c r="D254" s="77" t="s">
        <v>40</v>
      </c>
      <c r="E254" s="77" t="s">
        <v>41</v>
      </c>
      <c r="F254" s="78">
        <f>IF(G254&lt;1939,"L",IF(G254&lt;1944,"SM",IF(G254&lt;1954,"M",IF(G254&gt;1999,"J",""))))</f>
        <v>0</v>
      </c>
      <c r="G254" s="77">
        <v>1941</v>
      </c>
      <c r="H254" s="79"/>
      <c r="I254" s="80"/>
      <c r="J254" s="80"/>
      <c r="K254" s="88"/>
      <c r="L254" s="81">
        <f>IF(X254&lt;&gt;"",(L$5-X254+1)*1.5,"")</f>
      </c>
      <c r="M254" s="82"/>
      <c r="N254" s="82"/>
      <c r="O254" s="84">
        <f>AH254</f>
        <v>0</v>
      </c>
      <c r="P254" s="84">
        <f>AI254</f>
        <v>0</v>
      </c>
      <c r="Q254" s="83">
        <f>SUM(H254:L254)</f>
        <v>0</v>
      </c>
      <c r="R254" s="85">
        <f>SUM(H254:L254)+MAX(M254,O254)</f>
        <v>0</v>
      </c>
      <c r="S254" s="86">
        <f>R254+MAX(U254,V254)</f>
        <v>0</v>
      </c>
      <c r="T254" s="85">
        <f>SUM($H254:$L254)+MAX(N254,P254)</f>
        <v>0</v>
      </c>
      <c r="U254" s="87">
        <f>IF(M254&gt;0,3,0)</f>
        <v>0</v>
      </c>
      <c r="V254" s="87">
        <f>IF(Q254&gt;0,3,0)</f>
        <v>0</v>
      </c>
      <c r="W254" s="88"/>
      <c r="X254" s="88"/>
      <c r="Y254" s="98"/>
      <c r="Z254" s="79"/>
      <c r="AA254" s="79"/>
      <c r="AB254" s="79"/>
      <c r="AC254" s="88"/>
      <c r="AD254" s="79"/>
      <c r="AE254" s="100"/>
      <c r="AF254" s="79"/>
      <c r="AG254" s="79"/>
      <c r="AH254" s="94">
        <f>MAX(AB254:AG254)</f>
        <v>0</v>
      </c>
      <c r="AI254" s="90">
        <f>AH254*AI$5</f>
        <v>0</v>
      </c>
    </row>
    <row r="255" spans="1:37" s="95" customFormat="1" ht="15.75" customHeight="1" hidden="1">
      <c r="A255" s="75">
        <f>A254+1</f>
        <v>249</v>
      </c>
      <c r="B255" s="76" t="s">
        <v>307</v>
      </c>
      <c r="C255" s="42" t="s">
        <v>39</v>
      </c>
      <c r="D255" s="77" t="s">
        <v>40</v>
      </c>
      <c r="E255" s="77" t="s">
        <v>41</v>
      </c>
      <c r="F255" s="78">
        <f>IF(G255&lt;1939,"L",IF(G255&lt;1944,"SM",IF(G255&lt;1954,"M",IF(G255&gt;1999,"J",""))))</f>
        <v>0</v>
      </c>
      <c r="G255" s="77">
        <v>1955</v>
      </c>
      <c r="H255" s="79"/>
      <c r="I255" s="80"/>
      <c r="J255" s="80"/>
      <c r="K255" s="79"/>
      <c r="L255" s="81">
        <f>IF(X255&lt;&gt;"",(L$5-X255+1)*1.5,"")</f>
      </c>
      <c r="M255" s="82"/>
      <c r="N255" s="82"/>
      <c r="O255" s="84">
        <f>AH255</f>
        <v>0</v>
      </c>
      <c r="P255" s="84">
        <f>AI255</f>
        <v>0</v>
      </c>
      <c r="Q255" s="83">
        <f>SUM(H255:L255)</f>
        <v>0</v>
      </c>
      <c r="R255" s="85">
        <f>SUM(H255:L255)+MAX(M255,O255)</f>
        <v>0</v>
      </c>
      <c r="S255" s="86">
        <f>R255+MAX(U255,V255)</f>
        <v>0</v>
      </c>
      <c r="T255" s="85">
        <f>SUM($H255:$L255)+MAX(N255,P255)</f>
        <v>0</v>
      </c>
      <c r="U255" s="87">
        <f>IF(M255&gt;0,3,0)</f>
        <v>0</v>
      </c>
      <c r="V255" s="87">
        <f>IF(Q255&gt;0,3,0)</f>
        <v>0</v>
      </c>
      <c r="W255" s="88"/>
      <c r="X255" s="88"/>
      <c r="Y255" s="89"/>
      <c r="Z255" s="79"/>
      <c r="AA255" s="79"/>
      <c r="AB255" s="79"/>
      <c r="AC255" s="79"/>
      <c r="AD255" s="79"/>
      <c r="AE255" s="100"/>
      <c r="AF255" s="79"/>
      <c r="AG255" s="79"/>
      <c r="AH255" s="94">
        <f>MAX(AB255:AG255)</f>
        <v>0</v>
      </c>
      <c r="AI255" s="90">
        <f>AH255*AI$5</f>
        <v>0</v>
      </c>
      <c r="AK255" s="2"/>
    </row>
    <row r="256" spans="1:35" s="95" customFormat="1" ht="15.75" customHeight="1" hidden="1">
      <c r="A256" s="75">
        <f>A255+1</f>
        <v>250</v>
      </c>
      <c r="B256" s="76" t="s">
        <v>308</v>
      </c>
      <c r="C256" s="42" t="s">
        <v>56</v>
      </c>
      <c r="D256" s="77" t="s">
        <v>40</v>
      </c>
      <c r="E256" s="104" t="s">
        <v>41</v>
      </c>
      <c r="F256" s="78">
        <f>IF(G256&lt;1939,"L",IF(G256&lt;1944,"SM",IF(G256&lt;1954,"M",IF(G256&gt;1999,"J",""))))</f>
        <v>0</v>
      </c>
      <c r="G256" s="104">
        <v>1961</v>
      </c>
      <c r="H256" s="105"/>
      <c r="I256" s="80"/>
      <c r="J256" s="80"/>
      <c r="K256" s="106"/>
      <c r="L256" s="81">
        <f>IF(X256&lt;&gt;"",(L$5-X256+1)*1.5,"")</f>
      </c>
      <c r="M256" s="102"/>
      <c r="N256" s="102"/>
      <c r="O256" s="84">
        <f>AH256</f>
        <v>0</v>
      </c>
      <c r="P256" s="84">
        <f>AI256</f>
        <v>0</v>
      </c>
      <c r="Q256" s="83">
        <f>SUM(H256:L256)</f>
        <v>0</v>
      </c>
      <c r="R256" s="85">
        <f>SUM(H256:L256)+MAX(M256,O256)</f>
        <v>0</v>
      </c>
      <c r="S256" s="86">
        <f>R256+MAX(U256,V256)</f>
        <v>0</v>
      </c>
      <c r="T256" s="85">
        <f>SUM($H256:$L256)+MAX(N256,P256)</f>
        <v>0</v>
      </c>
      <c r="U256" s="87">
        <f>IF(M256&gt;0,3,0)</f>
        <v>0</v>
      </c>
      <c r="V256" s="87">
        <f>IF(Q256&gt;0,3,0)</f>
        <v>0</v>
      </c>
      <c r="W256" s="88"/>
      <c r="X256" s="106"/>
      <c r="Y256" s="106"/>
      <c r="Z256" s="91"/>
      <c r="AA256" s="91"/>
      <c r="AB256" s="105"/>
      <c r="AC256" s="106"/>
      <c r="AD256" s="105"/>
      <c r="AE256" s="100"/>
      <c r="AF256" s="105"/>
      <c r="AG256" s="105"/>
      <c r="AH256" s="94">
        <f>MAX(AB256:AG256)</f>
        <v>0</v>
      </c>
      <c r="AI256" s="90">
        <f>AH256*AI$5</f>
        <v>0</v>
      </c>
    </row>
    <row r="257" spans="1:45" s="95" customFormat="1" ht="15.75" customHeight="1" hidden="1">
      <c r="A257" s="75">
        <f>A256+1</f>
        <v>251</v>
      </c>
      <c r="B257" s="76" t="s">
        <v>309</v>
      </c>
      <c r="C257" s="42" t="s">
        <v>39</v>
      </c>
      <c r="D257" s="77" t="s">
        <v>40</v>
      </c>
      <c r="E257" s="104" t="s">
        <v>41</v>
      </c>
      <c r="F257" s="78">
        <f>IF(G257&lt;1939,"L",IF(G257&lt;1944,"SM",IF(G257&lt;1954,"M",IF(G257&gt;1999,"J",""))))</f>
        <v>0</v>
      </c>
      <c r="G257" s="104">
        <v>1963</v>
      </c>
      <c r="H257" s="105"/>
      <c r="I257" s="80"/>
      <c r="J257" s="80"/>
      <c r="K257" s="105"/>
      <c r="L257" s="81">
        <f>IF(X257&lt;&gt;"",(L$5-X257+1)*1.5,"")</f>
      </c>
      <c r="M257" s="82"/>
      <c r="N257" s="83"/>
      <c r="O257" s="84">
        <f>AH257</f>
        <v>0</v>
      </c>
      <c r="P257" s="84">
        <f>AI257</f>
        <v>0</v>
      </c>
      <c r="Q257" s="83">
        <f>SUM(H257:L257)</f>
        <v>0</v>
      </c>
      <c r="R257" s="85">
        <f>SUM(H257:L257)+MAX(M257,O257)</f>
        <v>0</v>
      </c>
      <c r="S257" s="86">
        <f>R257+MAX(U257,V257)</f>
        <v>0</v>
      </c>
      <c r="T257" s="85">
        <f>SUM($H257:$L257)+MAX(N257,P257)</f>
        <v>0</v>
      </c>
      <c r="U257" s="87">
        <f>IF(M257&gt;0,3,0)</f>
        <v>0</v>
      </c>
      <c r="V257" s="87">
        <f>IF(Q257&gt;0,3,0)</f>
        <v>0</v>
      </c>
      <c r="W257" s="88"/>
      <c r="X257" s="106"/>
      <c r="Y257" s="140"/>
      <c r="Z257" s="91"/>
      <c r="AA257" s="90"/>
      <c r="AB257" s="105"/>
      <c r="AC257" s="105"/>
      <c r="AD257" s="105"/>
      <c r="AE257" s="100"/>
      <c r="AF257" s="105"/>
      <c r="AG257" s="105"/>
      <c r="AH257" s="94">
        <f>MAX(AB257:AG257)</f>
        <v>0</v>
      </c>
      <c r="AI257" s="90">
        <f>AH257*AI$5</f>
        <v>0</v>
      </c>
      <c r="AL257" s="62"/>
      <c r="AP257" s="96"/>
      <c r="AR257" s="96"/>
      <c r="AS257" s="96"/>
    </row>
    <row r="258" spans="1:35" s="95" customFormat="1" ht="15.75" customHeight="1" hidden="1">
      <c r="A258" s="75">
        <f>A257+1</f>
        <v>252</v>
      </c>
      <c r="B258" s="97" t="s">
        <v>310</v>
      </c>
      <c r="C258" s="42" t="s">
        <v>39</v>
      </c>
      <c r="D258" s="77" t="s">
        <v>40</v>
      </c>
      <c r="E258" s="77" t="s">
        <v>41</v>
      </c>
      <c r="F258" s="78">
        <f>IF(G258&lt;1940,"L",IF(G258&lt;1945,"SM",IF(G258&lt;1955,"M",IF(G258&gt;2000,"J",""))))</f>
        <v>0</v>
      </c>
      <c r="G258" s="77">
        <v>1959</v>
      </c>
      <c r="H258" s="79"/>
      <c r="I258" s="80"/>
      <c r="J258" s="80"/>
      <c r="K258" s="106"/>
      <c r="L258" s="81">
        <f>IF(X258&lt;&gt;"",(L$5-X258+1)*1.5,"")</f>
      </c>
      <c r="M258" s="82"/>
      <c r="N258" s="83"/>
      <c r="O258" s="84">
        <f>AH258</f>
        <v>0</v>
      </c>
      <c r="P258" s="84">
        <f>AI258</f>
        <v>0</v>
      </c>
      <c r="Q258" s="83">
        <f>SUM(H258:L258)</f>
        <v>0</v>
      </c>
      <c r="R258" s="85">
        <f>SUM(H258:L258)+MAX(M258,O258)</f>
        <v>0</v>
      </c>
      <c r="S258" s="86">
        <f>R258+MAX(U258,V258)</f>
        <v>0</v>
      </c>
      <c r="T258" s="85">
        <f>SUM($H258:$L258)+MAX(N258,P258)</f>
        <v>0</v>
      </c>
      <c r="U258" s="87">
        <f>IF(M258&gt;0,3,0)</f>
        <v>0</v>
      </c>
      <c r="V258" s="87">
        <f>IF(Q258&gt;0,3,0)</f>
        <v>0</v>
      </c>
      <c r="W258" s="88"/>
      <c r="X258" s="88"/>
      <c r="Y258" s="98"/>
      <c r="Z258" s="79"/>
      <c r="AA258" s="90"/>
      <c r="AB258" s="91"/>
      <c r="AC258" s="88"/>
      <c r="AD258" s="79"/>
      <c r="AE258" s="100"/>
      <c r="AF258" s="79"/>
      <c r="AG258" s="79"/>
      <c r="AH258" s="94">
        <f>MAX(AB258:AG258)</f>
        <v>0</v>
      </c>
      <c r="AI258" s="90">
        <f>AH258*AI$5</f>
        <v>0</v>
      </c>
    </row>
    <row r="259" spans="1:39" s="95" customFormat="1" ht="15.75" customHeight="1" hidden="1">
      <c r="A259" s="75">
        <f>A258+1</f>
        <v>253</v>
      </c>
      <c r="B259" s="97" t="s">
        <v>311</v>
      </c>
      <c r="C259" s="42" t="s">
        <v>46</v>
      </c>
      <c r="D259" s="77" t="s">
        <v>40</v>
      </c>
      <c r="E259" s="77" t="s">
        <v>41</v>
      </c>
      <c r="F259" s="78">
        <f>IF(G259&lt;1940,"L",IF(G259&lt;1945,"SM",IF(G259&lt;1955,"M",IF(G259&gt;2000,"J",""))))</f>
        <v>0</v>
      </c>
      <c r="G259" s="77">
        <v>1946</v>
      </c>
      <c r="H259" s="79"/>
      <c r="I259" s="80"/>
      <c r="J259" s="80"/>
      <c r="K259" s="88"/>
      <c r="L259" s="81">
        <f>IF(X259&lt;&gt;"",(L$5-X259+1)*1.5,"")</f>
      </c>
      <c r="M259" s="102"/>
      <c r="N259" s="107"/>
      <c r="O259" s="84">
        <f>AH259</f>
        <v>0</v>
      </c>
      <c r="P259" s="84">
        <f>AI259</f>
        <v>0</v>
      </c>
      <c r="Q259" s="83">
        <f>SUM(H259:L259)</f>
        <v>0</v>
      </c>
      <c r="R259" s="85">
        <f>SUM(H259:L259)+MAX(M259,O259)</f>
        <v>0</v>
      </c>
      <c r="S259" s="86">
        <f>R259+MAX(U259,V259)</f>
        <v>0</v>
      </c>
      <c r="T259" s="85">
        <f>SUM($H259:$L259)+MAX(N259,P259)</f>
        <v>0</v>
      </c>
      <c r="U259" s="87">
        <f>IF(M259&gt;0,3,0)</f>
        <v>0</v>
      </c>
      <c r="V259" s="87">
        <f>IF(Q259&gt;0,3,0)</f>
        <v>0</v>
      </c>
      <c r="W259" s="88"/>
      <c r="X259" s="88"/>
      <c r="Y259" s="88"/>
      <c r="Z259" s="79"/>
      <c r="AA259" s="90"/>
      <c r="AB259" s="79"/>
      <c r="AC259" s="88"/>
      <c r="AD259" s="79"/>
      <c r="AE259" s="100"/>
      <c r="AF259" s="79"/>
      <c r="AG259" s="79"/>
      <c r="AH259" s="94">
        <f>MAX(AB259:AG259)</f>
        <v>0</v>
      </c>
      <c r="AI259" s="90">
        <f>AH259*AI$5</f>
        <v>0</v>
      </c>
      <c r="AL259" s="2"/>
      <c r="AM259" s="96"/>
    </row>
    <row r="260" spans="1:35" s="95" customFormat="1" ht="15.75" customHeight="1" hidden="1">
      <c r="A260" s="75">
        <f>A259+1</f>
        <v>254</v>
      </c>
      <c r="B260" s="97" t="s">
        <v>312</v>
      </c>
      <c r="C260" s="42" t="s">
        <v>7</v>
      </c>
      <c r="D260" s="77" t="s">
        <v>40</v>
      </c>
      <c r="E260" s="77" t="s">
        <v>41</v>
      </c>
      <c r="F260" s="78">
        <f>IF(G260&lt;1939,"L",IF(G260&lt;1944,"SM",IF(G260&lt;1954,"M",IF(G260&gt;1999,"J",""))))</f>
        <v>0</v>
      </c>
      <c r="G260" s="77">
        <v>1952</v>
      </c>
      <c r="H260" s="79"/>
      <c r="I260" s="80"/>
      <c r="J260" s="80"/>
      <c r="K260" s="88"/>
      <c r="L260" s="81">
        <f>IF(X260&lt;&gt;"",(L$5-X260+1)*1.5,"")</f>
      </c>
      <c r="M260" s="82"/>
      <c r="N260" s="82"/>
      <c r="O260" s="84">
        <f>AH260</f>
        <v>0</v>
      </c>
      <c r="P260" s="84">
        <f>AI260</f>
        <v>0</v>
      </c>
      <c r="Q260" s="83">
        <f>SUM(H260:L260)</f>
        <v>0</v>
      </c>
      <c r="R260" s="85">
        <f>SUM(H260:L260)+MAX(M260,O260)</f>
        <v>0</v>
      </c>
      <c r="S260" s="86">
        <f>R260+MAX(U260,V260)</f>
        <v>0</v>
      </c>
      <c r="T260" s="85">
        <f>SUM($H260:$L260)+MAX(N260,P260)</f>
        <v>0</v>
      </c>
      <c r="U260" s="87">
        <f>IF(M260&gt;0,3,0)</f>
        <v>0</v>
      </c>
      <c r="V260" s="87">
        <f>IF(Q260&gt;0,3,0)</f>
        <v>0</v>
      </c>
      <c r="W260" s="88"/>
      <c r="X260" s="88"/>
      <c r="Y260" s="98"/>
      <c r="Z260" s="79"/>
      <c r="AA260" s="79"/>
      <c r="AB260" s="91"/>
      <c r="AC260" s="88"/>
      <c r="AD260" s="79"/>
      <c r="AE260" s="100"/>
      <c r="AF260" s="79"/>
      <c r="AG260" s="79"/>
      <c r="AH260" s="94">
        <f>MAX(AB260:AG260)</f>
        <v>0</v>
      </c>
      <c r="AI260" s="90">
        <f>AH260*AI$5</f>
        <v>0</v>
      </c>
    </row>
    <row r="261" spans="1:49" s="95" customFormat="1" ht="15.75" customHeight="1" hidden="1">
      <c r="A261" s="75">
        <f>A260+1</f>
        <v>255</v>
      </c>
      <c r="B261" s="97" t="s">
        <v>313</v>
      </c>
      <c r="C261" s="42" t="s">
        <v>82</v>
      </c>
      <c r="D261" s="77" t="s">
        <v>40</v>
      </c>
      <c r="E261" s="77" t="s">
        <v>41</v>
      </c>
      <c r="F261" s="78">
        <f>IF(G261&lt;1939,"L",IF(G261&lt;1944,"SM",IF(G261&lt;1954,"M",IF(G261&gt;1999,"J",""))))</f>
        <v>0</v>
      </c>
      <c r="G261" s="77">
        <v>1959</v>
      </c>
      <c r="H261" s="79"/>
      <c r="I261" s="80"/>
      <c r="J261" s="80"/>
      <c r="K261" s="88"/>
      <c r="L261" s="81">
        <f>IF(X261&lt;&gt;"",(L$5-X261+1)*1.5,"")</f>
      </c>
      <c r="M261" s="82"/>
      <c r="N261" s="82"/>
      <c r="O261" s="84">
        <f>AH261</f>
        <v>0</v>
      </c>
      <c r="P261" s="84">
        <f>AI261</f>
        <v>0</v>
      </c>
      <c r="Q261" s="83">
        <f>SUM(H261:L261)</f>
        <v>0</v>
      </c>
      <c r="R261" s="85">
        <f>SUM(H261:L261)+MAX(M261,O261)</f>
        <v>0</v>
      </c>
      <c r="S261" s="86">
        <f>R261+MAX(U261,V261)</f>
        <v>0</v>
      </c>
      <c r="T261" s="85">
        <f>SUM($H261:$L261)+MAX(N261,P261)</f>
        <v>0</v>
      </c>
      <c r="U261" s="87">
        <f>IF(M261&gt;0,3,0)</f>
        <v>0</v>
      </c>
      <c r="V261" s="87">
        <f>IF(Q261&gt;0,3,0)</f>
        <v>0</v>
      </c>
      <c r="W261" s="88"/>
      <c r="X261" s="88"/>
      <c r="Y261" s="98"/>
      <c r="Z261" s="79"/>
      <c r="AA261" s="79"/>
      <c r="AB261" s="79"/>
      <c r="AC261" s="88"/>
      <c r="AD261" s="79"/>
      <c r="AE261" s="100"/>
      <c r="AF261" s="79"/>
      <c r="AG261" s="79"/>
      <c r="AH261" s="94">
        <f>MAX(AB261:AG261)</f>
        <v>0</v>
      </c>
      <c r="AI261" s="90">
        <f>AH261*AI$5</f>
        <v>0</v>
      </c>
      <c r="AU261" s="2"/>
      <c r="AV261" s="2"/>
      <c r="AW261" s="2"/>
    </row>
    <row r="262" spans="1:41" s="95" customFormat="1" ht="15.75" customHeight="1" hidden="1">
      <c r="A262" s="75">
        <f>A261+1</f>
        <v>256</v>
      </c>
      <c r="B262" s="111" t="s">
        <v>314</v>
      </c>
      <c r="C262" s="42" t="s">
        <v>120</v>
      </c>
      <c r="D262" s="41" t="s">
        <v>126</v>
      </c>
      <c r="E262" s="77" t="s">
        <v>41</v>
      </c>
      <c r="F262" s="78"/>
      <c r="G262" s="77"/>
      <c r="H262" s="79"/>
      <c r="I262" s="80"/>
      <c r="J262" s="80"/>
      <c r="K262" s="79"/>
      <c r="L262" s="81">
        <f>IF(X262&lt;&gt;"",(L$5-X262+1)*1.5,"")</f>
      </c>
      <c r="M262" s="102"/>
      <c r="N262" s="107"/>
      <c r="O262" s="84">
        <f>AH262</f>
        <v>0</v>
      </c>
      <c r="P262" s="84">
        <f>AI262</f>
        <v>0</v>
      </c>
      <c r="Q262" s="83">
        <f>SUM(H262:L262)</f>
        <v>0</v>
      </c>
      <c r="R262" s="85">
        <f>SUM(H262:L262)+MAX(M262,O262)</f>
        <v>0</v>
      </c>
      <c r="S262" s="86">
        <f>R262+MAX(U262,V262)</f>
        <v>0</v>
      </c>
      <c r="T262" s="85">
        <f>SUM($H262:$L262)+MAX(N262,P262)</f>
        <v>0</v>
      </c>
      <c r="U262" s="87">
        <f>IF(M262&gt;0,3,0)</f>
        <v>0</v>
      </c>
      <c r="V262" s="87">
        <f>IF(Q262&gt;0,3,0)</f>
        <v>0</v>
      </c>
      <c r="W262" s="88"/>
      <c r="X262" s="88"/>
      <c r="Y262" s="88"/>
      <c r="Z262" s="91"/>
      <c r="AA262" s="90"/>
      <c r="AB262" s="79"/>
      <c r="AC262" s="88"/>
      <c r="AD262" s="79"/>
      <c r="AE262" s="100"/>
      <c r="AF262" s="79"/>
      <c r="AG262" s="79"/>
      <c r="AH262" s="94">
        <f>MAX(AB262:AG262)</f>
        <v>0</v>
      </c>
      <c r="AI262" s="90">
        <f>AH262*AI$5</f>
        <v>0</v>
      </c>
      <c r="AN262" s="96"/>
      <c r="AO262" s="96"/>
    </row>
    <row r="263" spans="1:39" s="95" customFormat="1" ht="15.75" customHeight="1" hidden="1">
      <c r="A263" s="75">
        <f>A262+1</f>
        <v>257</v>
      </c>
      <c r="B263" s="76" t="s">
        <v>315</v>
      </c>
      <c r="C263" s="42"/>
      <c r="D263" s="77" t="s">
        <v>40</v>
      </c>
      <c r="E263" s="77" t="s">
        <v>41</v>
      </c>
      <c r="F263" s="78">
        <f>IF(G263&lt;1939,"L",IF(G263&lt;1944,"SM",IF(G263&lt;1954,"M",IF(G263&gt;1999,"J",""))))</f>
        <v>0</v>
      </c>
      <c r="G263" s="77">
        <v>1940</v>
      </c>
      <c r="H263" s="79"/>
      <c r="I263" s="80"/>
      <c r="J263" s="80"/>
      <c r="K263" s="79"/>
      <c r="L263" s="81">
        <f>IF(X263&lt;&gt;"",(L$5-X263+1)*1.5,"")</f>
      </c>
      <c r="M263" s="82"/>
      <c r="N263" s="82"/>
      <c r="O263" s="84">
        <f>AH263</f>
        <v>0</v>
      </c>
      <c r="P263" s="84">
        <f>AI263</f>
        <v>0</v>
      </c>
      <c r="Q263" s="83">
        <f>SUM(H263:L263)</f>
        <v>0</v>
      </c>
      <c r="R263" s="85">
        <f>SUM(H263:L263)+MAX(M263,O263)</f>
        <v>0</v>
      </c>
      <c r="S263" s="86">
        <f>R263+MAX(U263,V263)</f>
        <v>0</v>
      </c>
      <c r="T263" s="85">
        <f>SUM($H263:$L263)+MAX(N263,P263)</f>
        <v>0</v>
      </c>
      <c r="U263" s="87">
        <f>IF(M263&gt;0,3,0)</f>
        <v>0</v>
      </c>
      <c r="V263" s="87">
        <f>IF(Q263&gt;0,3,0)</f>
        <v>0</v>
      </c>
      <c r="W263" s="88"/>
      <c r="X263" s="88"/>
      <c r="Y263" s="98"/>
      <c r="Z263" s="79"/>
      <c r="AA263" s="79"/>
      <c r="AB263" s="79"/>
      <c r="AC263" s="88"/>
      <c r="AD263" s="79"/>
      <c r="AE263" s="100"/>
      <c r="AF263" s="79"/>
      <c r="AG263" s="79"/>
      <c r="AH263" s="94">
        <f>MAX(AB263:AG263)</f>
        <v>0</v>
      </c>
      <c r="AI263" s="90">
        <f>AH263*AI$5</f>
        <v>0</v>
      </c>
      <c r="AM263" s="2"/>
    </row>
    <row r="264" spans="1:35" s="95" customFormat="1" ht="15.75" customHeight="1" hidden="1">
      <c r="A264" s="75">
        <f>A263+1</f>
        <v>258</v>
      </c>
      <c r="B264" s="134" t="s">
        <v>316</v>
      </c>
      <c r="C264" s="42" t="s">
        <v>120</v>
      </c>
      <c r="D264" s="42" t="s">
        <v>160</v>
      </c>
      <c r="E264" s="77" t="s">
        <v>41</v>
      </c>
      <c r="F264" s="78"/>
      <c r="G264" s="77"/>
      <c r="H264" s="79"/>
      <c r="I264" s="80"/>
      <c r="J264" s="80"/>
      <c r="K264" s="79"/>
      <c r="L264" s="81">
        <f>IF(X264&lt;&gt;"",(L$5-X264+1)*1.5,"")</f>
      </c>
      <c r="M264" s="82"/>
      <c r="N264" s="82"/>
      <c r="O264" s="84">
        <f>AH264</f>
        <v>0</v>
      </c>
      <c r="P264" s="84">
        <f>AI264</f>
        <v>0</v>
      </c>
      <c r="Q264" s="83">
        <f>SUM(H264:L264)</f>
        <v>0</v>
      </c>
      <c r="R264" s="85">
        <f>SUM(H264:L264)+MAX(M264,O264)</f>
        <v>0</v>
      </c>
      <c r="S264" s="86">
        <f>R264+MAX(U264,V264)</f>
        <v>0</v>
      </c>
      <c r="T264" s="85">
        <f>SUM($H264:$L264)+MAX(N264,P264)</f>
        <v>0</v>
      </c>
      <c r="U264" s="87">
        <f>IF(M264&gt;0,3,0)</f>
        <v>0</v>
      </c>
      <c r="V264" s="87">
        <f>IF(Q264&gt;0,3,0)</f>
        <v>0</v>
      </c>
      <c r="W264" s="88"/>
      <c r="X264" s="88"/>
      <c r="Y264" s="89"/>
      <c r="Z264" s="79"/>
      <c r="AA264" s="79"/>
      <c r="AB264" s="79"/>
      <c r="AC264" s="79"/>
      <c r="AD264" s="79"/>
      <c r="AE264" s="100"/>
      <c r="AF264" s="79"/>
      <c r="AG264" s="79"/>
      <c r="AH264" s="94">
        <f>MAX(AB264:AG264)</f>
        <v>0</v>
      </c>
      <c r="AI264" s="90">
        <f>AH264*AI$5</f>
        <v>0</v>
      </c>
    </row>
    <row r="265" spans="1:43" s="95" customFormat="1" ht="15.75" customHeight="1" hidden="1">
      <c r="A265" s="75">
        <f>A264+1</f>
        <v>259</v>
      </c>
      <c r="B265" s="97" t="s">
        <v>317</v>
      </c>
      <c r="C265" s="42" t="s">
        <v>46</v>
      </c>
      <c r="D265" s="77" t="s">
        <v>40</v>
      </c>
      <c r="E265" s="77" t="s">
        <v>41</v>
      </c>
      <c r="F265" s="78">
        <f>IF(G265&lt;1939,"L",IF(G265&lt;1944,"SM",IF(G265&lt;1954,"M",IF(G265&gt;1999,"J",""))))</f>
        <v>0</v>
      </c>
      <c r="G265" s="77">
        <v>1955</v>
      </c>
      <c r="H265" s="79"/>
      <c r="I265" s="80"/>
      <c r="J265" s="80"/>
      <c r="K265" s="88"/>
      <c r="L265" s="81">
        <f>IF(X265&lt;&gt;"",(L$5-X265+1)*1.5,"")</f>
      </c>
      <c r="M265" s="82"/>
      <c r="N265" s="82"/>
      <c r="O265" s="84">
        <f>AH265</f>
        <v>0</v>
      </c>
      <c r="P265" s="84">
        <f>AI265</f>
        <v>0</v>
      </c>
      <c r="Q265" s="83">
        <f>SUM(H265:L265)</f>
        <v>0</v>
      </c>
      <c r="R265" s="85">
        <f>SUM(H265:L265)+MAX(M265,O265)</f>
        <v>0</v>
      </c>
      <c r="S265" s="86">
        <f>R265+MAX(U265,V265)</f>
        <v>0</v>
      </c>
      <c r="T265" s="85">
        <f>SUM($H265:$L265)+MAX(N265,P265)</f>
        <v>0</v>
      </c>
      <c r="U265" s="87">
        <f>IF(M265&gt;0,3,0)</f>
        <v>0</v>
      </c>
      <c r="V265" s="87">
        <f>IF(Q265&gt;0,3,0)</f>
        <v>0</v>
      </c>
      <c r="W265" s="88"/>
      <c r="X265" s="88"/>
      <c r="Y265" s="98"/>
      <c r="Z265" s="79"/>
      <c r="AA265" s="79"/>
      <c r="AB265" s="79"/>
      <c r="AC265" s="88"/>
      <c r="AD265" s="79"/>
      <c r="AE265" s="100"/>
      <c r="AF265" s="79"/>
      <c r="AG265" s="79"/>
      <c r="AH265" s="94">
        <f>MAX(AB265:AG265)</f>
        <v>0</v>
      </c>
      <c r="AI265" s="90">
        <f>AH265*AI$5</f>
        <v>0</v>
      </c>
      <c r="AQ265" s="2"/>
    </row>
    <row r="266" spans="1:37" s="95" customFormat="1" ht="15.75" customHeight="1" hidden="1">
      <c r="A266" s="75">
        <f>A265+1</f>
        <v>260</v>
      </c>
      <c r="B266" s="111" t="s">
        <v>318</v>
      </c>
      <c r="C266" s="42" t="s">
        <v>120</v>
      </c>
      <c r="D266" s="42" t="s">
        <v>121</v>
      </c>
      <c r="E266" s="77" t="s">
        <v>41</v>
      </c>
      <c r="F266" s="78"/>
      <c r="G266" s="77"/>
      <c r="H266" s="79"/>
      <c r="I266" s="80"/>
      <c r="J266" s="80"/>
      <c r="K266" s="79"/>
      <c r="L266" s="81">
        <f>IF(X266&lt;&gt;"",(L$5-X266+1)*1.5,"")</f>
      </c>
      <c r="M266" s="82"/>
      <c r="N266" s="82"/>
      <c r="O266" s="84">
        <f>AH266</f>
        <v>0</v>
      </c>
      <c r="P266" s="84">
        <f>AI266</f>
        <v>0</v>
      </c>
      <c r="Q266" s="83">
        <f>SUM(H266:L266)</f>
        <v>0</v>
      </c>
      <c r="R266" s="85">
        <f>SUM(H266:L266)+MAX(M266,O266)</f>
        <v>0</v>
      </c>
      <c r="S266" s="86">
        <f>R266+MAX(U266,V266)</f>
        <v>0</v>
      </c>
      <c r="T266" s="85">
        <f>SUM($H266:$L266)+MAX(N266,P266)</f>
        <v>0</v>
      </c>
      <c r="U266" s="87">
        <f>IF(M266&gt;0,3,0)</f>
        <v>0</v>
      </c>
      <c r="V266" s="87">
        <f>IF(Q266&gt;0,3,0)</f>
        <v>0</v>
      </c>
      <c r="W266" s="88"/>
      <c r="X266" s="88"/>
      <c r="Y266" s="89"/>
      <c r="Z266" s="79"/>
      <c r="AA266" s="79"/>
      <c r="AB266" s="79"/>
      <c r="AC266" s="79"/>
      <c r="AD266" s="79"/>
      <c r="AE266" s="100"/>
      <c r="AF266" s="79"/>
      <c r="AG266" s="79"/>
      <c r="AH266" s="94">
        <f>MAX(AB266:AG266)</f>
        <v>0</v>
      </c>
      <c r="AI266" s="90">
        <f>AH266*AI$5</f>
        <v>0</v>
      </c>
      <c r="AK266" s="96"/>
    </row>
    <row r="267" spans="1:37" s="95" customFormat="1" ht="15.75" customHeight="1" hidden="1">
      <c r="A267" s="75">
        <f>A266+1</f>
        <v>261</v>
      </c>
      <c r="B267" s="76" t="s">
        <v>319</v>
      </c>
      <c r="C267" s="42" t="s">
        <v>51</v>
      </c>
      <c r="D267" s="77" t="s">
        <v>40</v>
      </c>
      <c r="E267" s="77" t="s">
        <v>41</v>
      </c>
      <c r="F267" s="78">
        <f>IF(G267&lt;1939,"L",IF(G267&lt;1944,"SM",IF(G267&lt;1954,"M",IF(G267&gt;1999,"J",""))))</f>
        <v>0</v>
      </c>
      <c r="G267" s="77">
        <v>1961</v>
      </c>
      <c r="H267" s="79"/>
      <c r="I267" s="80"/>
      <c r="J267" s="80"/>
      <c r="K267" s="79"/>
      <c r="L267" s="81">
        <f>IF(X267&lt;&gt;"",(L$5-X267+1)*1.5,"")</f>
      </c>
      <c r="M267" s="82"/>
      <c r="N267" s="82"/>
      <c r="O267" s="84">
        <f>AH267</f>
        <v>0</v>
      </c>
      <c r="P267" s="84">
        <f>AI267</f>
        <v>0</v>
      </c>
      <c r="Q267" s="83">
        <f>SUM(H267:L267)</f>
        <v>0</v>
      </c>
      <c r="R267" s="85">
        <f>SUM(H267:L267)+MAX(M267,O267)</f>
        <v>0</v>
      </c>
      <c r="S267" s="86">
        <f>R267+MAX(U267,V267)</f>
        <v>0</v>
      </c>
      <c r="T267" s="85">
        <f>SUM($H267:$L267)+MAX(N267,P267)</f>
        <v>0</v>
      </c>
      <c r="U267" s="87">
        <f>IF(M267&gt;0,3,0)</f>
        <v>0</v>
      </c>
      <c r="V267" s="87">
        <f>IF(Q267&gt;0,3,0)</f>
        <v>0</v>
      </c>
      <c r="W267" s="88"/>
      <c r="X267" s="88"/>
      <c r="Y267" s="89"/>
      <c r="Z267" s="79"/>
      <c r="AA267" s="79"/>
      <c r="AB267" s="79"/>
      <c r="AC267" s="79"/>
      <c r="AD267" s="79"/>
      <c r="AE267" s="100"/>
      <c r="AF267" s="79"/>
      <c r="AG267" s="79"/>
      <c r="AH267" s="94">
        <f>MAX(AB267:AG267)</f>
        <v>0</v>
      </c>
      <c r="AI267" s="90">
        <f>AH267*AI$5</f>
        <v>0</v>
      </c>
      <c r="AK267" s="96"/>
    </row>
    <row r="268" spans="1:42" s="95" customFormat="1" ht="15.75" customHeight="1" hidden="1">
      <c r="A268" s="75">
        <f>A267+1</f>
        <v>262</v>
      </c>
      <c r="B268" s="134" t="s">
        <v>320</v>
      </c>
      <c r="C268" s="42"/>
      <c r="D268" s="42" t="s">
        <v>187</v>
      </c>
      <c r="E268" s="77" t="s">
        <v>41</v>
      </c>
      <c r="F268" s="78"/>
      <c r="G268" s="77"/>
      <c r="H268" s="79"/>
      <c r="I268" s="80"/>
      <c r="J268" s="80"/>
      <c r="K268" s="79"/>
      <c r="L268" s="81">
        <f>IF(X268&lt;&gt;"",(L$5-X268+1)*1.5,"")</f>
      </c>
      <c r="M268" s="82"/>
      <c r="N268" s="82"/>
      <c r="O268" s="84">
        <f>AH268</f>
        <v>0</v>
      </c>
      <c r="P268" s="84">
        <f>AI268</f>
        <v>0</v>
      </c>
      <c r="Q268" s="83">
        <f>SUM(H268:L268)</f>
        <v>0</v>
      </c>
      <c r="R268" s="85">
        <f>SUM(H268:L268)+MAX(M268,O268)</f>
        <v>0</v>
      </c>
      <c r="S268" s="86">
        <f>R268+MAX(U268,V268)</f>
        <v>0</v>
      </c>
      <c r="T268" s="85">
        <f>SUM($H268:$L268)+MAX(N268,P268)</f>
        <v>0</v>
      </c>
      <c r="U268" s="87">
        <f>IF(M268&gt;0,3,0)</f>
        <v>0</v>
      </c>
      <c r="V268" s="87">
        <f>IF(Q268&gt;0,3,0)</f>
        <v>0</v>
      </c>
      <c r="W268" s="88"/>
      <c r="X268" s="88"/>
      <c r="Y268" s="89"/>
      <c r="Z268" s="79"/>
      <c r="AA268" s="79"/>
      <c r="AB268" s="91"/>
      <c r="AC268" s="79"/>
      <c r="AD268" s="79"/>
      <c r="AE268" s="100"/>
      <c r="AF268" s="79"/>
      <c r="AG268" s="79"/>
      <c r="AH268" s="94">
        <f>MAX(AB268:AG268)</f>
        <v>0</v>
      </c>
      <c r="AI268" s="90">
        <f>AH268*AI$5</f>
        <v>0</v>
      </c>
      <c r="AP268" s="2"/>
    </row>
    <row r="269" spans="1:35" s="95" customFormat="1" ht="15.75" customHeight="1" hidden="1">
      <c r="A269" s="75">
        <f>A268+1</f>
        <v>263</v>
      </c>
      <c r="B269" s="76" t="s">
        <v>321</v>
      </c>
      <c r="C269" s="42" t="s">
        <v>39</v>
      </c>
      <c r="D269" s="77" t="s">
        <v>40</v>
      </c>
      <c r="E269" s="77" t="s">
        <v>41</v>
      </c>
      <c r="F269" s="78">
        <f>IF(G269&lt;1939,"L",IF(G269&lt;1944,"SM",IF(G269&lt;1954,"M",IF(G269&gt;1999,"J",""))))</f>
        <v>0</v>
      </c>
      <c r="G269" s="77">
        <v>1963</v>
      </c>
      <c r="H269" s="79"/>
      <c r="I269" s="80"/>
      <c r="J269" s="80"/>
      <c r="K269" s="79"/>
      <c r="L269" s="81">
        <f>IF(X269&lt;&gt;"",(L$5-X269+1)*1.5,"")</f>
      </c>
      <c r="M269" s="82"/>
      <c r="N269" s="82"/>
      <c r="O269" s="84">
        <f>AH269</f>
        <v>0</v>
      </c>
      <c r="P269" s="84">
        <f>AI269</f>
        <v>0</v>
      </c>
      <c r="Q269" s="83">
        <f>SUM(H269:L269)</f>
        <v>0</v>
      </c>
      <c r="R269" s="85">
        <f>SUM(H269:L269)+MAX(M269,O269)</f>
        <v>0</v>
      </c>
      <c r="S269" s="86">
        <f>R269+MAX(U269,V269)</f>
        <v>0</v>
      </c>
      <c r="T269" s="85">
        <f>SUM($H269:$L269)+MAX(N269,P269)</f>
        <v>0</v>
      </c>
      <c r="U269" s="87">
        <f>IF(M269&gt;0,3,0)</f>
        <v>0</v>
      </c>
      <c r="V269" s="87">
        <f>IF(Q269&gt;0,3,0)</f>
        <v>0</v>
      </c>
      <c r="W269" s="88"/>
      <c r="X269" s="88"/>
      <c r="Y269" s="89"/>
      <c r="Z269" s="79"/>
      <c r="AA269" s="79"/>
      <c r="AB269" s="79"/>
      <c r="AC269" s="79"/>
      <c r="AD269" s="79"/>
      <c r="AE269" s="100"/>
      <c r="AF269" s="79"/>
      <c r="AG269" s="79"/>
      <c r="AH269" s="94">
        <f>MAX(AB269:AG269)</f>
        <v>0</v>
      </c>
      <c r="AI269" s="90">
        <f>AH269*AI$5</f>
        <v>0</v>
      </c>
    </row>
    <row r="270" spans="1:38" s="95" customFormat="1" ht="15.75" customHeight="1" hidden="1">
      <c r="A270" s="75">
        <f>A269+1</f>
        <v>264</v>
      </c>
      <c r="B270" s="97" t="s">
        <v>322</v>
      </c>
      <c r="C270" s="42" t="s">
        <v>82</v>
      </c>
      <c r="D270" s="77" t="s">
        <v>40</v>
      </c>
      <c r="E270" s="77" t="s">
        <v>41</v>
      </c>
      <c r="F270" s="78">
        <f>IF(G270&lt;1939,"L",IF(G270&lt;1944,"SM",IF(G270&lt;1954,"M",IF(G270&gt;1999,"J",""))))</f>
        <v>0</v>
      </c>
      <c r="G270" s="77">
        <v>1948</v>
      </c>
      <c r="H270" s="79"/>
      <c r="I270" s="80"/>
      <c r="J270" s="80"/>
      <c r="K270" s="88"/>
      <c r="L270" s="81">
        <f>IF(X270&lt;&gt;"",(L$5-X270+1)*1.5,"")</f>
      </c>
      <c r="M270" s="82"/>
      <c r="N270" s="82"/>
      <c r="O270" s="84">
        <f>AH270</f>
        <v>0</v>
      </c>
      <c r="P270" s="84">
        <f>AI270</f>
        <v>0</v>
      </c>
      <c r="Q270" s="83">
        <f>SUM(H270:L270)</f>
        <v>0</v>
      </c>
      <c r="R270" s="85">
        <f>SUM(H270:L270)+MAX(M270,O270)</f>
        <v>0</v>
      </c>
      <c r="S270" s="86">
        <f>R270+MAX(U270,V270)</f>
        <v>0</v>
      </c>
      <c r="T270" s="85">
        <f>SUM($H270:$L270)+MAX(N270,P270)</f>
        <v>0</v>
      </c>
      <c r="U270" s="87">
        <f>IF(M270&gt;0,3,0)</f>
        <v>0</v>
      </c>
      <c r="V270" s="87">
        <f>IF(Q270&gt;0,3,0)</f>
        <v>0</v>
      </c>
      <c r="W270" s="88"/>
      <c r="X270" s="88"/>
      <c r="Y270" s="98"/>
      <c r="Z270" s="79"/>
      <c r="AA270" s="79"/>
      <c r="AB270" s="79"/>
      <c r="AC270" s="88"/>
      <c r="AD270" s="79"/>
      <c r="AE270" s="100"/>
      <c r="AF270" s="79"/>
      <c r="AG270" s="79"/>
      <c r="AH270" s="94">
        <f>MAX(AB270:AG270)</f>
        <v>0</v>
      </c>
      <c r="AI270" s="90">
        <f>AH270*AI$5</f>
        <v>0</v>
      </c>
      <c r="AL270" s="96"/>
    </row>
    <row r="271" spans="1:46" s="95" customFormat="1" ht="15.75" customHeight="1" hidden="1">
      <c r="A271" s="75">
        <f>A270+1</f>
        <v>265</v>
      </c>
      <c r="B271" s="97" t="s">
        <v>323</v>
      </c>
      <c r="C271" s="42" t="s">
        <v>39</v>
      </c>
      <c r="D271" s="77" t="s">
        <v>40</v>
      </c>
      <c r="E271" s="77" t="s">
        <v>41</v>
      </c>
      <c r="F271" s="78">
        <f>IF(G271&lt;1939,"L",IF(G271&lt;1944,"SM",IF(G271&lt;1954,"M",IF(G271&gt;1999,"J",""))))</f>
        <v>0</v>
      </c>
      <c r="G271" s="77">
        <v>1988</v>
      </c>
      <c r="H271" s="79"/>
      <c r="I271" s="80"/>
      <c r="J271" s="80"/>
      <c r="K271" s="88"/>
      <c r="L271" s="81">
        <f>IF(X271&lt;&gt;"",(L$5-X271+1)*1.5,"")</f>
      </c>
      <c r="M271" s="102"/>
      <c r="N271" s="102"/>
      <c r="O271" s="84">
        <f>AH271</f>
        <v>0</v>
      </c>
      <c r="P271" s="84">
        <f>AI271</f>
        <v>0</v>
      </c>
      <c r="Q271" s="83">
        <f>SUM(H271:L271)</f>
        <v>0</v>
      </c>
      <c r="R271" s="85">
        <f>SUM(H271:L271)+MAX(M271,O271)</f>
        <v>0</v>
      </c>
      <c r="S271" s="86">
        <f>R271+MAX(U271,V271)</f>
        <v>0</v>
      </c>
      <c r="T271" s="85">
        <f>SUM($H271:$L271)+MAX(N271,P271)</f>
        <v>0</v>
      </c>
      <c r="U271" s="87">
        <f>IF(M271&gt;0,3,0)</f>
        <v>0</v>
      </c>
      <c r="V271" s="87">
        <f>IF(Q271&gt;0,3,0)</f>
        <v>0</v>
      </c>
      <c r="W271" s="88"/>
      <c r="X271" s="88"/>
      <c r="Y271" s="88"/>
      <c r="Z271" s="91"/>
      <c r="AA271" s="91"/>
      <c r="AB271" s="79"/>
      <c r="AC271" s="88"/>
      <c r="AD271" s="79"/>
      <c r="AE271" s="100"/>
      <c r="AF271" s="79"/>
      <c r="AG271" s="79"/>
      <c r="AH271" s="94">
        <f>MAX(AB271:AG271)</f>
        <v>0</v>
      </c>
      <c r="AI271" s="90">
        <f>AH271*AI$5</f>
        <v>0</v>
      </c>
      <c r="AT271" s="62"/>
    </row>
    <row r="272" spans="1:38" s="95" customFormat="1" ht="15.75" customHeight="1" hidden="1">
      <c r="A272" s="75">
        <f>A271+1</f>
        <v>266</v>
      </c>
      <c r="B272" s="76" t="s">
        <v>324</v>
      </c>
      <c r="C272" s="42" t="s">
        <v>82</v>
      </c>
      <c r="D272" s="77" t="s">
        <v>40</v>
      </c>
      <c r="E272" s="77" t="s">
        <v>41</v>
      </c>
      <c r="F272" s="78">
        <f>IF(G272&lt;1939,"L",IF(G272&lt;1944,"SM",IF(G272&lt;1954,"M",IF(G272&gt;1999,"J",""))))</f>
        <v>0</v>
      </c>
      <c r="G272" s="77">
        <v>1958</v>
      </c>
      <c r="H272" s="79"/>
      <c r="I272" s="80"/>
      <c r="J272" s="80"/>
      <c r="K272" s="79"/>
      <c r="L272" s="81">
        <f>IF(X272&lt;&gt;"",(L$5-X272+1)*1.5,"")</f>
      </c>
      <c r="M272" s="82"/>
      <c r="N272" s="82"/>
      <c r="O272" s="84">
        <f>AH272</f>
        <v>0</v>
      </c>
      <c r="P272" s="84">
        <f>AI272</f>
        <v>0</v>
      </c>
      <c r="Q272" s="83">
        <f>SUM(H272:L272)</f>
        <v>0</v>
      </c>
      <c r="R272" s="85">
        <f>SUM(H272:L272)+MAX(M272,O272)</f>
        <v>0</v>
      </c>
      <c r="S272" s="86">
        <f>R272+MAX(U272,V272)</f>
        <v>0</v>
      </c>
      <c r="T272" s="85">
        <f>SUM($H272:$L272)+MAX(N272,P272)</f>
        <v>0</v>
      </c>
      <c r="U272" s="87">
        <f>IF(M272&gt;0,3,0)</f>
        <v>0</v>
      </c>
      <c r="V272" s="87">
        <f>IF(Q272&gt;0,3,0)</f>
        <v>0</v>
      </c>
      <c r="W272" s="88"/>
      <c r="X272" s="88"/>
      <c r="Y272" s="89"/>
      <c r="Z272" s="79"/>
      <c r="AA272" s="79"/>
      <c r="AB272" s="79"/>
      <c r="AC272" s="79"/>
      <c r="AD272" s="79"/>
      <c r="AE272" s="100"/>
      <c r="AF272" s="79"/>
      <c r="AG272" s="79"/>
      <c r="AH272" s="94">
        <f>MAX(AB272:AG272)</f>
        <v>0</v>
      </c>
      <c r="AI272" s="90">
        <f>AH272*AI$5</f>
        <v>0</v>
      </c>
      <c r="AL272" s="2"/>
    </row>
    <row r="273" spans="1:35" s="95" customFormat="1" ht="15.75" customHeight="1" hidden="1">
      <c r="A273" s="75">
        <f>A272+1</f>
        <v>267</v>
      </c>
      <c r="B273" s="113" t="s">
        <v>325</v>
      </c>
      <c r="C273" s="42" t="s">
        <v>120</v>
      </c>
      <c r="D273" s="42" t="s">
        <v>196</v>
      </c>
      <c r="E273" s="124" t="s">
        <v>73</v>
      </c>
      <c r="F273" s="78"/>
      <c r="G273" s="77"/>
      <c r="H273" s="79"/>
      <c r="I273" s="80"/>
      <c r="J273" s="80"/>
      <c r="K273" s="79"/>
      <c r="L273" s="81">
        <f>IF(X273&lt;&gt;"",(L$5-X273+1)*1.5,"")</f>
      </c>
      <c r="M273" s="102"/>
      <c r="N273" s="102"/>
      <c r="O273" s="84">
        <f>AH273</f>
        <v>0</v>
      </c>
      <c r="P273" s="84">
        <f>AI273</f>
        <v>0</v>
      </c>
      <c r="Q273" s="83">
        <f>SUM(H273:L273)</f>
        <v>0</v>
      </c>
      <c r="R273" s="85">
        <f>SUM(H273:L273)+MAX(M273,O273)</f>
        <v>0</v>
      </c>
      <c r="S273" s="86">
        <f>R273+MAX(U273,V273)</f>
        <v>0</v>
      </c>
      <c r="T273" s="85">
        <f>SUM($H273:$L273)+MAX(N273,P273)</f>
        <v>0</v>
      </c>
      <c r="U273" s="87">
        <f>IF(M273&gt;0,3,0)</f>
        <v>0</v>
      </c>
      <c r="V273" s="87">
        <f>IF(Q273&gt;0,3,0)</f>
        <v>0</v>
      </c>
      <c r="W273" s="88"/>
      <c r="X273" s="88"/>
      <c r="Y273" s="88"/>
      <c r="Z273" s="79"/>
      <c r="AA273" s="79"/>
      <c r="AB273" s="79"/>
      <c r="AC273" s="88"/>
      <c r="AD273" s="79"/>
      <c r="AE273" s="100"/>
      <c r="AF273" s="79"/>
      <c r="AG273" s="79"/>
      <c r="AH273" s="94">
        <f>MAX(AB273:AG273)</f>
        <v>0</v>
      </c>
      <c r="AI273" s="90">
        <f>AH273*AI$5</f>
        <v>0</v>
      </c>
    </row>
    <row r="274" spans="1:42" s="95" customFormat="1" ht="15.75" customHeight="1" hidden="1">
      <c r="A274" s="75">
        <f>A273+1</f>
        <v>268</v>
      </c>
      <c r="B274" s="76" t="s">
        <v>326</v>
      </c>
      <c r="C274" s="42" t="s">
        <v>51</v>
      </c>
      <c r="D274" s="77" t="s">
        <v>40</v>
      </c>
      <c r="E274" s="77" t="s">
        <v>41</v>
      </c>
      <c r="F274" s="78">
        <f>IF(G274&lt;1940,"L",IF(G274&lt;1945,"SM",IF(G274&lt;1955,"M",IF(G274&gt;2000,"J",""))))</f>
        <v>0</v>
      </c>
      <c r="G274" s="77">
        <v>1959</v>
      </c>
      <c r="H274" s="79"/>
      <c r="I274" s="80"/>
      <c r="J274" s="80"/>
      <c r="K274" s="79"/>
      <c r="L274" s="81">
        <f>IF(X274&lt;&gt;"",(L$5-X274+1)*1.5,"")</f>
      </c>
      <c r="M274" s="82"/>
      <c r="N274" s="83"/>
      <c r="O274" s="84">
        <f>AH274</f>
        <v>0</v>
      </c>
      <c r="P274" s="84">
        <f>AI274</f>
        <v>0</v>
      </c>
      <c r="Q274" s="83">
        <f>SUM(H274:L274)</f>
        <v>0</v>
      </c>
      <c r="R274" s="85">
        <f>SUM(H274:L274)+MAX(M274,O274)</f>
        <v>0</v>
      </c>
      <c r="S274" s="86">
        <f>R274+MAX(U274,V274)</f>
        <v>0</v>
      </c>
      <c r="T274" s="85">
        <f>SUM($H274:$L274)+MAX(N274,P274)</f>
        <v>0</v>
      </c>
      <c r="U274" s="87">
        <f>IF(M274&gt;0,3,0)</f>
        <v>0</v>
      </c>
      <c r="V274" s="87">
        <f>IF(Q274&gt;0,3,0)</f>
        <v>0</v>
      </c>
      <c r="W274" s="88"/>
      <c r="X274" s="88"/>
      <c r="Y274" s="109"/>
      <c r="Z274" s="79"/>
      <c r="AA274" s="90"/>
      <c r="AB274" s="79"/>
      <c r="AC274" s="79"/>
      <c r="AD274" s="79"/>
      <c r="AE274" s="100"/>
      <c r="AF274" s="79"/>
      <c r="AG274" s="79"/>
      <c r="AH274" s="94">
        <f>MAX(AB274:AG274)</f>
        <v>0</v>
      </c>
      <c r="AI274" s="90">
        <f>AH274*AI$5</f>
        <v>0</v>
      </c>
      <c r="AK274" s="2"/>
      <c r="AL274" s="96"/>
      <c r="AP274" s="96"/>
    </row>
    <row r="275" spans="1:35" s="95" customFormat="1" ht="15.75" customHeight="1" hidden="1">
      <c r="A275" s="75">
        <f>A274+1</f>
        <v>269</v>
      </c>
      <c r="B275" s="76" t="s">
        <v>327</v>
      </c>
      <c r="C275" s="42" t="s">
        <v>44</v>
      </c>
      <c r="D275" s="77" t="s">
        <v>40</v>
      </c>
      <c r="E275" s="77" t="s">
        <v>41</v>
      </c>
      <c r="F275" s="78">
        <f>IF(G275&lt;1939,"L",IF(G275&lt;1944,"SM",IF(G275&lt;1954,"M",IF(G275&gt;1999,"J",""))))</f>
        <v>0</v>
      </c>
      <c r="G275" s="77">
        <v>1961</v>
      </c>
      <c r="H275" s="79"/>
      <c r="I275" s="80"/>
      <c r="J275" s="80"/>
      <c r="K275" s="79"/>
      <c r="L275" s="81">
        <f>IF(X275&lt;&gt;"",(L$5-X275+1)*1.5,"")</f>
      </c>
      <c r="M275" s="82"/>
      <c r="N275" s="83"/>
      <c r="O275" s="84">
        <f>AH275</f>
        <v>0</v>
      </c>
      <c r="P275" s="84">
        <f>AI275</f>
        <v>0</v>
      </c>
      <c r="Q275" s="83">
        <f>SUM(H275:L275)</f>
        <v>0</v>
      </c>
      <c r="R275" s="85">
        <f>SUM(H275:L275)+MAX(M275,O275)</f>
        <v>0</v>
      </c>
      <c r="S275" s="86">
        <f>R275+MAX(U275,V275)</f>
        <v>0</v>
      </c>
      <c r="T275" s="85">
        <f>SUM($H275:$L275)+MAX(N275,P275)</f>
        <v>0</v>
      </c>
      <c r="U275" s="87">
        <f>IF(M275&gt;0,3,0)</f>
        <v>0</v>
      </c>
      <c r="V275" s="87">
        <f>IF(Q275&gt;0,3,0)</f>
        <v>0</v>
      </c>
      <c r="W275" s="88"/>
      <c r="X275" s="88"/>
      <c r="Y275" s="98"/>
      <c r="Z275" s="79"/>
      <c r="AA275" s="90"/>
      <c r="AB275" s="79"/>
      <c r="AC275" s="88"/>
      <c r="AD275" s="79"/>
      <c r="AE275" s="100"/>
      <c r="AF275" s="79"/>
      <c r="AG275" s="79"/>
      <c r="AH275" s="94">
        <f>MAX(AB275:AG275)</f>
        <v>0</v>
      </c>
      <c r="AI275" s="90">
        <f>AH275*AI$5</f>
        <v>0</v>
      </c>
    </row>
    <row r="276" spans="1:41" s="95" customFormat="1" ht="15.75" customHeight="1" hidden="1">
      <c r="A276" s="75">
        <f>A275+1</f>
        <v>270</v>
      </c>
      <c r="B276" s="113" t="s">
        <v>328</v>
      </c>
      <c r="C276" s="42" t="s">
        <v>7</v>
      </c>
      <c r="D276" s="77" t="s">
        <v>40</v>
      </c>
      <c r="E276" s="77" t="s">
        <v>73</v>
      </c>
      <c r="F276" s="78">
        <f>IF(G276&lt;1939,"L",IF(G276&lt;1944,"SM",IF(G276&lt;1954,"M",IF(G276&gt;1999,"J",""))))</f>
        <v>0</v>
      </c>
      <c r="G276" s="77">
        <v>1964</v>
      </c>
      <c r="H276" s="79"/>
      <c r="I276" s="80"/>
      <c r="J276" s="80"/>
      <c r="K276" s="88"/>
      <c r="L276" s="81">
        <f>IF(X276&lt;&gt;"",(L$5-X276+1)*1.5,"")</f>
      </c>
      <c r="M276" s="82"/>
      <c r="N276" s="83"/>
      <c r="O276" s="84">
        <f>AH276</f>
        <v>0</v>
      </c>
      <c r="P276" s="84">
        <f>AI276</f>
        <v>0</v>
      </c>
      <c r="Q276" s="83">
        <f>SUM(H276:L276)</f>
        <v>0</v>
      </c>
      <c r="R276" s="85">
        <f>SUM(H276:L276)+MAX(M276,O276)</f>
        <v>0</v>
      </c>
      <c r="S276" s="86">
        <f>R276+MAX(U276,V276)</f>
        <v>0</v>
      </c>
      <c r="T276" s="85">
        <f>SUM($H276:$L276)+MAX(N276,P276)</f>
        <v>0</v>
      </c>
      <c r="U276" s="87">
        <f>IF(M276&gt;0,3,0)</f>
        <v>0</v>
      </c>
      <c r="V276" s="87">
        <f>IF(Q276&gt;0,3,0)</f>
        <v>0</v>
      </c>
      <c r="W276" s="88"/>
      <c r="X276" s="88"/>
      <c r="Y276" s="98"/>
      <c r="Z276" s="79"/>
      <c r="AA276" s="90"/>
      <c r="AB276" s="91"/>
      <c r="AC276" s="88"/>
      <c r="AD276" s="79"/>
      <c r="AE276" s="100"/>
      <c r="AF276" s="79"/>
      <c r="AG276" s="79"/>
      <c r="AH276" s="94">
        <f>MAX(AB276:AG276)</f>
        <v>0</v>
      </c>
      <c r="AI276" s="90">
        <f>AH276*AI$5</f>
        <v>0</v>
      </c>
      <c r="AN276" s="2"/>
      <c r="AO276" s="2"/>
    </row>
    <row r="277" spans="1:38" s="95" customFormat="1" ht="15.75" customHeight="1" hidden="1">
      <c r="A277" s="75">
        <f>A276+1</f>
        <v>271</v>
      </c>
      <c r="B277" s="97" t="s">
        <v>329</v>
      </c>
      <c r="C277" s="42" t="s">
        <v>7</v>
      </c>
      <c r="D277" s="77" t="s">
        <v>40</v>
      </c>
      <c r="E277" s="77" t="s">
        <v>41</v>
      </c>
      <c r="F277" s="78">
        <f>IF(G277&lt;1939,"L",IF(G277&lt;1944,"SM",IF(G277&lt;1954,"M",IF(G277&gt;1999,"J",""))))</f>
        <v>0</v>
      </c>
      <c r="G277" s="77">
        <v>1947</v>
      </c>
      <c r="H277" s="79"/>
      <c r="I277" s="80"/>
      <c r="J277" s="80"/>
      <c r="K277" s="88"/>
      <c r="L277" s="81">
        <f>IF(X277&lt;&gt;"",(L$5-X277+1)*1.5,"")</f>
      </c>
      <c r="M277" s="82"/>
      <c r="N277" s="82"/>
      <c r="O277" s="84">
        <f>AH277</f>
        <v>0</v>
      </c>
      <c r="P277" s="84">
        <f>AI277</f>
        <v>0</v>
      </c>
      <c r="Q277" s="83">
        <f>SUM(H277:L277)</f>
        <v>0</v>
      </c>
      <c r="R277" s="85">
        <f>SUM(H277:L277)+MAX(M277,O277)</f>
        <v>0</v>
      </c>
      <c r="S277" s="86">
        <f>R277+MAX(U277,V277)</f>
        <v>0</v>
      </c>
      <c r="T277" s="85">
        <f>SUM($H277:$L277)+MAX(N277,P277)</f>
        <v>0</v>
      </c>
      <c r="U277" s="87">
        <f>IF(M277&gt;0,3,0)</f>
        <v>0</v>
      </c>
      <c r="V277" s="87">
        <f>IF(Q277&gt;0,3,0)</f>
        <v>0</v>
      </c>
      <c r="W277" s="88"/>
      <c r="X277" s="88"/>
      <c r="Y277" s="98"/>
      <c r="Z277" s="79"/>
      <c r="AA277" s="79"/>
      <c r="AB277" s="79"/>
      <c r="AC277" s="88"/>
      <c r="AD277" s="79"/>
      <c r="AE277" s="100"/>
      <c r="AF277" s="79"/>
      <c r="AG277" s="79"/>
      <c r="AH277" s="94">
        <f>MAX(AB277:AG277)</f>
        <v>0</v>
      </c>
      <c r="AI277" s="90">
        <f>AH277*AI$5</f>
        <v>0</v>
      </c>
      <c r="AL277" s="96"/>
    </row>
    <row r="278" spans="1:45" s="95" customFormat="1" ht="15.75" customHeight="1" hidden="1">
      <c r="A278" s="75">
        <f>A277+1</f>
        <v>272</v>
      </c>
      <c r="B278" s="97" t="s">
        <v>330</v>
      </c>
      <c r="C278" s="42" t="s">
        <v>62</v>
      </c>
      <c r="D278" s="77" t="s">
        <v>40</v>
      </c>
      <c r="E278" s="77" t="s">
        <v>41</v>
      </c>
      <c r="F278" s="78">
        <f>IF(G278&lt;1939,"L",IF(G278&lt;1944,"SM",IF(G278&lt;1954,"M",IF(G278&gt;1999,"J",""))))</f>
        <v>0</v>
      </c>
      <c r="G278" s="77">
        <v>1992</v>
      </c>
      <c r="H278" s="79"/>
      <c r="I278" s="80"/>
      <c r="J278" s="80"/>
      <c r="K278" s="88"/>
      <c r="L278" s="81">
        <f>IF(X278&lt;&gt;"",(L$5-X278+1)*1.5,"")</f>
      </c>
      <c r="M278" s="82"/>
      <c r="N278" s="83"/>
      <c r="O278" s="84">
        <f>AH278</f>
        <v>0</v>
      </c>
      <c r="P278" s="84">
        <f>AI278</f>
        <v>0</v>
      </c>
      <c r="Q278" s="83">
        <f>SUM(H278:L278)</f>
        <v>0</v>
      </c>
      <c r="R278" s="85">
        <f>SUM(H278:L278)+MAX(M278,O278)</f>
        <v>0</v>
      </c>
      <c r="S278" s="86">
        <f>R278+MAX(U278,V278)</f>
        <v>0</v>
      </c>
      <c r="T278" s="85">
        <f>SUM($H278:$L278)+MAX(N278,P278)</f>
        <v>0</v>
      </c>
      <c r="U278" s="87">
        <f>IF(M278&gt;0,3,0)</f>
        <v>0</v>
      </c>
      <c r="V278" s="87">
        <f>IF(Q278&gt;0,3,0)</f>
        <v>0</v>
      </c>
      <c r="W278" s="88"/>
      <c r="X278" s="88"/>
      <c r="Y278" s="98"/>
      <c r="Z278" s="79"/>
      <c r="AA278" s="90"/>
      <c r="AB278" s="79"/>
      <c r="AC278" s="88"/>
      <c r="AD278" s="79"/>
      <c r="AE278" s="100"/>
      <c r="AF278" s="79"/>
      <c r="AG278" s="79"/>
      <c r="AH278" s="94">
        <f>MAX(AB278:AG278)</f>
        <v>0</v>
      </c>
      <c r="AI278" s="90">
        <f>AH278*AI$5</f>
        <v>0</v>
      </c>
      <c r="AL278" s="2"/>
      <c r="AQ278" s="2"/>
      <c r="AR278" s="2"/>
      <c r="AS278" s="2"/>
    </row>
    <row r="279" spans="1:35" s="95" customFormat="1" ht="15.75" customHeight="1" hidden="1">
      <c r="A279" s="75">
        <f>A278+1</f>
        <v>273</v>
      </c>
      <c r="B279" s="97" t="s">
        <v>331</v>
      </c>
      <c r="C279" s="42" t="s">
        <v>44</v>
      </c>
      <c r="D279" s="77" t="s">
        <v>40</v>
      </c>
      <c r="E279" s="77" t="s">
        <v>41</v>
      </c>
      <c r="F279" s="78">
        <f>IF(G279&lt;1940,"L",IF(G279&lt;1945,"SM",IF(G279&lt;1955,"M",IF(G279&gt;2000,"J",""))))</f>
        <v>0</v>
      </c>
      <c r="G279" s="77">
        <v>1970</v>
      </c>
      <c r="H279" s="79"/>
      <c r="I279" s="80"/>
      <c r="J279" s="80"/>
      <c r="K279" s="88"/>
      <c r="L279" s="81">
        <f>IF(X279&lt;&gt;"",(L$5-X279+1)*1.5,"")</f>
      </c>
      <c r="M279" s="102"/>
      <c r="N279" s="107"/>
      <c r="O279" s="84">
        <f>AH279</f>
        <v>0</v>
      </c>
      <c r="P279" s="84">
        <f>AI279</f>
        <v>0</v>
      </c>
      <c r="Q279" s="83">
        <f>SUM(H279:L279)</f>
        <v>0</v>
      </c>
      <c r="R279" s="85">
        <f>SUM(H279:L279)+MAX(M279,O279)</f>
        <v>0</v>
      </c>
      <c r="S279" s="86">
        <f>R279+MAX(U279,V279)</f>
        <v>0</v>
      </c>
      <c r="T279" s="85">
        <f>SUM($H279:$L279)+MAX(N279,P279)</f>
        <v>0</v>
      </c>
      <c r="U279" s="87">
        <f>IF(M279&gt;0,3,0)</f>
        <v>0</v>
      </c>
      <c r="V279" s="87">
        <f>IF(Q279&gt;0,3,0)</f>
        <v>0</v>
      </c>
      <c r="W279" s="88"/>
      <c r="X279" s="88"/>
      <c r="Y279" s="88"/>
      <c r="Z279" s="79"/>
      <c r="AA279" s="90"/>
      <c r="AB279" s="79"/>
      <c r="AC279" s="88"/>
      <c r="AD279" s="79"/>
      <c r="AE279" s="100"/>
      <c r="AF279" s="79"/>
      <c r="AG279" s="79"/>
      <c r="AH279" s="94">
        <f>MAX(AB279:AG279)</f>
        <v>0</v>
      </c>
      <c r="AI279" s="90">
        <f>AH279*AI$5</f>
        <v>0</v>
      </c>
    </row>
    <row r="280" spans="1:42" s="95" customFormat="1" ht="15.75" customHeight="1" hidden="1">
      <c r="A280" s="75">
        <f>A279+1</f>
        <v>274</v>
      </c>
      <c r="B280" s="97" t="s">
        <v>332</v>
      </c>
      <c r="C280" s="42" t="s">
        <v>62</v>
      </c>
      <c r="D280" s="77" t="s">
        <v>40</v>
      </c>
      <c r="E280" s="77" t="s">
        <v>41</v>
      </c>
      <c r="F280" s="78">
        <f>IF(G280&lt;1939,"L",IF(G280&lt;1944,"SM",IF(G280&lt;1954,"M",IF(G280&gt;1999,"J",""))))</f>
        <v>0</v>
      </c>
      <c r="G280" s="77">
        <v>1973</v>
      </c>
      <c r="H280" s="79"/>
      <c r="I280" s="80"/>
      <c r="J280" s="80"/>
      <c r="K280" s="88"/>
      <c r="L280" s="81">
        <f>IF(X280&lt;&gt;"",(L$5-X280+1)*1.5,"")</f>
      </c>
      <c r="M280" s="82"/>
      <c r="N280" s="82"/>
      <c r="O280" s="84">
        <f>AH280</f>
        <v>0</v>
      </c>
      <c r="P280" s="84">
        <f>AI280</f>
        <v>0</v>
      </c>
      <c r="Q280" s="83">
        <f>SUM(H280:L280)</f>
        <v>0</v>
      </c>
      <c r="R280" s="85">
        <f>SUM(H280:L280)+MAX(M280,O280)</f>
        <v>0</v>
      </c>
      <c r="S280" s="86">
        <f>R280+MAX(U280,V280)</f>
        <v>0</v>
      </c>
      <c r="T280" s="85">
        <f>SUM($H280:$L280)+MAX(N280,P280)</f>
        <v>0</v>
      </c>
      <c r="U280" s="87">
        <f>IF(M280&gt;0,3,0)</f>
        <v>0</v>
      </c>
      <c r="V280" s="87">
        <f>IF(Q280&gt;0,3,0)</f>
        <v>0</v>
      </c>
      <c r="W280" s="88"/>
      <c r="X280" s="88"/>
      <c r="Y280" s="98"/>
      <c r="Z280" s="79"/>
      <c r="AA280" s="79"/>
      <c r="AB280" s="79"/>
      <c r="AC280" s="88"/>
      <c r="AD280" s="79"/>
      <c r="AE280" s="100"/>
      <c r="AF280" s="79"/>
      <c r="AG280" s="79"/>
      <c r="AH280" s="94">
        <f>MAX(AB280:AG280)</f>
        <v>0</v>
      </c>
      <c r="AI280" s="90">
        <f>AH280*AI$5</f>
        <v>0</v>
      </c>
      <c r="AK280" s="96"/>
      <c r="AN280" s="62"/>
      <c r="AO280" s="62"/>
      <c r="AP280" s="2"/>
    </row>
    <row r="281" spans="1:35" s="95" customFormat="1" ht="15.75" customHeight="1" hidden="1">
      <c r="A281" s="75">
        <f>A280+1</f>
        <v>275</v>
      </c>
      <c r="B281" s="134" t="s">
        <v>333</v>
      </c>
      <c r="C281" s="42" t="s">
        <v>120</v>
      </c>
      <c r="D281" s="42" t="s">
        <v>187</v>
      </c>
      <c r="E281" s="104" t="s">
        <v>41</v>
      </c>
      <c r="F281" s="78"/>
      <c r="G281" s="104"/>
      <c r="H281" s="79"/>
      <c r="I281" s="80"/>
      <c r="J281" s="80"/>
      <c r="K281" s="88"/>
      <c r="L281" s="81">
        <f>IF(X281&lt;&gt;"",(L$5-X281+1)*1.5,"")</f>
      </c>
      <c r="M281" s="82"/>
      <c r="N281" s="82"/>
      <c r="O281" s="84">
        <f>AH281</f>
        <v>0</v>
      </c>
      <c r="P281" s="84">
        <f>AI281</f>
        <v>0</v>
      </c>
      <c r="Q281" s="83">
        <f>SUM(H281:L281)</f>
        <v>0</v>
      </c>
      <c r="R281" s="85">
        <f>SUM(H281:L281)+MAX(M281,O281)</f>
        <v>0</v>
      </c>
      <c r="S281" s="86">
        <f>R281+MAX(U281,V281)</f>
        <v>0</v>
      </c>
      <c r="T281" s="85">
        <f>SUM($H281:$L281)+MAX(N281,P281)</f>
        <v>0</v>
      </c>
      <c r="U281" s="87">
        <f>IF(M281&gt;0,3,0)</f>
        <v>0</v>
      </c>
      <c r="V281" s="87">
        <f>IF(Q281&gt;0,3,0)</f>
        <v>0</v>
      </c>
      <c r="W281" s="88"/>
      <c r="X281" s="88"/>
      <c r="Y281" s="88"/>
      <c r="Z281" s="91"/>
      <c r="AA281" s="91"/>
      <c r="AB281" s="79"/>
      <c r="AC281" s="88"/>
      <c r="AD281" s="79"/>
      <c r="AE281" s="100"/>
      <c r="AF281" s="79"/>
      <c r="AG281" s="79"/>
      <c r="AH281" s="94">
        <f>MAX(AB281:AG281)</f>
        <v>0</v>
      </c>
      <c r="AI281" s="90">
        <f>AH281*AI$5</f>
        <v>0</v>
      </c>
    </row>
    <row r="282" spans="1:42" s="95" customFormat="1" ht="15.75" customHeight="1" hidden="1">
      <c r="A282" s="75">
        <f>A281+1</f>
        <v>276</v>
      </c>
      <c r="B282" s="97" t="s">
        <v>334</v>
      </c>
      <c r="C282" s="42" t="s">
        <v>39</v>
      </c>
      <c r="D282" s="77" t="s">
        <v>40</v>
      </c>
      <c r="E282" s="77" t="s">
        <v>41</v>
      </c>
      <c r="F282" s="78">
        <f>IF(G282&lt;1939,"L",IF(G282&lt;1944,"SM",IF(G282&lt;1954,"M",IF(G282&gt;1999,"J",""))))</f>
        <v>0</v>
      </c>
      <c r="G282" s="77">
        <v>1949</v>
      </c>
      <c r="H282" s="79"/>
      <c r="I282" s="80"/>
      <c r="J282" s="80"/>
      <c r="K282" s="88"/>
      <c r="L282" s="81">
        <f>IF(X282&lt;&gt;"",(L$5-X282+1)*1.5,"")</f>
      </c>
      <c r="M282" s="82"/>
      <c r="N282" s="82"/>
      <c r="O282" s="84">
        <f>AH282</f>
        <v>0</v>
      </c>
      <c r="P282" s="84">
        <f>AI282</f>
        <v>0</v>
      </c>
      <c r="Q282" s="83">
        <f>SUM(H282:L282)</f>
        <v>0</v>
      </c>
      <c r="R282" s="85">
        <f>SUM(H282:L282)+MAX(M282,O282)</f>
        <v>0</v>
      </c>
      <c r="S282" s="86">
        <f>R282+MAX(U282,V282)</f>
        <v>0</v>
      </c>
      <c r="T282" s="85">
        <f>SUM($H282:$L282)+MAX(N282,P282)</f>
        <v>0</v>
      </c>
      <c r="U282" s="87">
        <f>IF(M282&gt;0,3,0)</f>
        <v>0</v>
      </c>
      <c r="V282" s="87">
        <f>IF(Q282&gt;0,3,0)</f>
        <v>0</v>
      </c>
      <c r="W282" s="88"/>
      <c r="X282" s="88"/>
      <c r="Y282" s="98"/>
      <c r="Z282" s="79"/>
      <c r="AA282" s="79"/>
      <c r="AB282" s="79"/>
      <c r="AC282" s="88"/>
      <c r="AD282" s="79"/>
      <c r="AE282" s="100"/>
      <c r="AF282" s="79"/>
      <c r="AG282" s="79"/>
      <c r="AH282" s="94">
        <f>MAX(AB282:AG282)</f>
        <v>0</v>
      </c>
      <c r="AI282" s="90">
        <f>AH282*AI$5</f>
        <v>0</v>
      </c>
      <c r="AP282" s="96"/>
    </row>
    <row r="283" spans="1:35" s="95" customFormat="1" ht="15.75" customHeight="1" hidden="1">
      <c r="A283" s="75">
        <f>A282+1</f>
        <v>277</v>
      </c>
      <c r="B283" s="97" t="s">
        <v>335</v>
      </c>
      <c r="C283" s="42" t="s">
        <v>94</v>
      </c>
      <c r="D283" s="77" t="s">
        <v>40</v>
      </c>
      <c r="E283" s="77" t="s">
        <v>41</v>
      </c>
      <c r="F283" s="78">
        <f>IF(G283&lt;1939,"L",IF(G283&lt;1944,"SM",IF(G283&lt;1954,"M",IF(G283&gt;1999,"J",""))))</f>
        <v>0</v>
      </c>
      <c r="G283" s="77">
        <v>1948</v>
      </c>
      <c r="H283" s="79"/>
      <c r="I283" s="80"/>
      <c r="J283" s="80"/>
      <c r="K283" s="88"/>
      <c r="L283" s="81">
        <f>IF(X283&lt;&gt;"",(L$5-X283+1)*1.5,"")</f>
      </c>
      <c r="M283" s="82"/>
      <c r="N283" s="82"/>
      <c r="O283" s="84">
        <f>AH283</f>
        <v>0</v>
      </c>
      <c r="P283" s="84">
        <f>AI283</f>
        <v>0</v>
      </c>
      <c r="Q283" s="83">
        <f>SUM(H283:L283)</f>
        <v>0</v>
      </c>
      <c r="R283" s="85">
        <f>SUM(H283:L283)+MAX(M283,O283)</f>
        <v>0</v>
      </c>
      <c r="S283" s="86">
        <f>R283+MAX(U283,V283)</f>
        <v>0</v>
      </c>
      <c r="T283" s="85">
        <f>SUM($H283:$L283)+MAX(N283,P283)</f>
        <v>0</v>
      </c>
      <c r="U283" s="87">
        <f>IF(M283&gt;0,3,0)</f>
        <v>0</v>
      </c>
      <c r="V283" s="87">
        <f>IF(Q283&gt;0,3,0)</f>
        <v>0</v>
      </c>
      <c r="W283" s="88"/>
      <c r="X283" s="88"/>
      <c r="Y283" s="88"/>
      <c r="Z283" s="91"/>
      <c r="AA283" s="91"/>
      <c r="AB283" s="79"/>
      <c r="AC283" s="88"/>
      <c r="AD283" s="79"/>
      <c r="AE283" s="100"/>
      <c r="AF283" s="79"/>
      <c r="AG283" s="79"/>
      <c r="AH283" s="94">
        <f>MAX(AB283:AG283)</f>
        <v>0</v>
      </c>
      <c r="AI283" s="90">
        <f>AH283*AI$5</f>
        <v>0</v>
      </c>
    </row>
    <row r="284" spans="1:49" s="95" customFormat="1" ht="15.75" customHeight="1" hidden="1">
      <c r="A284" s="75">
        <f>A283+1</f>
        <v>278</v>
      </c>
      <c r="B284" s="97" t="s">
        <v>336</v>
      </c>
      <c r="C284" s="42" t="s">
        <v>94</v>
      </c>
      <c r="D284" s="77" t="s">
        <v>40</v>
      </c>
      <c r="E284" s="77" t="s">
        <v>41</v>
      </c>
      <c r="F284" s="78">
        <f>IF(G284&lt;1939,"L",IF(G284&lt;1944,"SM",IF(G284&lt;1954,"M",IF(G284&gt;1999,"J",""))))</f>
        <v>0</v>
      </c>
      <c r="G284" s="77">
        <v>1951</v>
      </c>
      <c r="H284" s="79"/>
      <c r="I284" s="80"/>
      <c r="J284" s="80"/>
      <c r="K284" s="88"/>
      <c r="L284" s="81">
        <f>IF(X284&lt;&gt;"",(L$5-X284+1)*1.5,"")</f>
      </c>
      <c r="M284" s="102">
        <f>Z284</f>
        <v>0</v>
      </c>
      <c r="N284" s="83">
        <f>AA284</f>
        <v>0</v>
      </c>
      <c r="O284" s="84">
        <f>AH284</f>
        <v>0</v>
      </c>
      <c r="P284" s="84">
        <f>AI284</f>
        <v>0</v>
      </c>
      <c r="Q284" s="83">
        <f>SUM(H284:L284)</f>
        <v>0</v>
      </c>
      <c r="R284" s="85">
        <f>SUM(H284:L284)+MAX(M284,O284)</f>
        <v>0</v>
      </c>
      <c r="S284" s="86">
        <f>R284+MAX(U284,V284)</f>
        <v>0</v>
      </c>
      <c r="T284" s="85">
        <f>SUM($H284:$L284)+MAX(N284,P284)</f>
        <v>0</v>
      </c>
      <c r="U284" s="87">
        <f>IF(M284&gt;0,3,0)</f>
        <v>0</v>
      </c>
      <c r="V284" s="87">
        <f>IF(Q284&gt;0,3,0)</f>
        <v>0</v>
      </c>
      <c r="W284" s="88"/>
      <c r="X284" s="88"/>
      <c r="Y284" s="98"/>
      <c r="Z284" s="91">
        <f>IF(Y284&gt;0,Y$5-Y284+1,0)</f>
        <v>0</v>
      </c>
      <c r="AA284" s="90">
        <f>Z284*AA$5</f>
        <v>0</v>
      </c>
      <c r="AB284" s="91"/>
      <c r="AC284" s="88"/>
      <c r="AD284" s="79"/>
      <c r="AE284" s="100"/>
      <c r="AF284" s="79"/>
      <c r="AG284" s="79"/>
      <c r="AH284" s="94">
        <f>MAX(AB284:AG284)</f>
        <v>0</v>
      </c>
      <c r="AI284" s="90">
        <f>AH284*AI$5</f>
        <v>0</v>
      </c>
      <c r="AJ284" s="2"/>
      <c r="AK284" s="2"/>
      <c r="AU284" s="2"/>
      <c r="AV284" s="2"/>
      <c r="AW284" s="2"/>
    </row>
    <row r="285" spans="1:37" s="95" customFormat="1" ht="15.75" customHeight="1" hidden="1">
      <c r="A285" s="75">
        <f>A284+1</f>
        <v>279</v>
      </c>
      <c r="B285" s="76" t="s">
        <v>337</v>
      </c>
      <c r="C285" s="42" t="s">
        <v>82</v>
      </c>
      <c r="D285" s="77" t="s">
        <v>40</v>
      </c>
      <c r="E285" s="77" t="s">
        <v>41</v>
      </c>
      <c r="F285" s="78">
        <f>IF(G285&lt;1939,"L",IF(G285&lt;1944,"SM",IF(G285&lt;1954,"M",IF(G285&gt;1999,"J",""))))</f>
        <v>0</v>
      </c>
      <c r="G285" s="77">
        <v>1954</v>
      </c>
      <c r="H285" s="79"/>
      <c r="I285" s="80"/>
      <c r="J285" s="80"/>
      <c r="K285" s="79"/>
      <c r="L285" s="81">
        <f>IF(X285&lt;&gt;"",(L$5-X285+1)*1.5,"")</f>
      </c>
      <c r="M285" s="82"/>
      <c r="N285" s="82"/>
      <c r="O285" s="84">
        <f>AH285</f>
        <v>0</v>
      </c>
      <c r="P285" s="84">
        <f>AI285</f>
        <v>0</v>
      </c>
      <c r="Q285" s="83">
        <f>SUM(H285:L285)</f>
        <v>0</v>
      </c>
      <c r="R285" s="85">
        <f>SUM(H285:L285)+MAX(M285,O285)</f>
        <v>0</v>
      </c>
      <c r="S285" s="86">
        <f>R285+MAX(U285,V285)</f>
        <v>0</v>
      </c>
      <c r="T285" s="85">
        <f>SUM($H285:$L285)+MAX(N285,P285)</f>
        <v>0</v>
      </c>
      <c r="U285" s="87">
        <f>IF(M285&gt;0,3,0)</f>
        <v>0</v>
      </c>
      <c r="V285" s="87">
        <f>IF(Q285&gt;0,3,0)</f>
        <v>0</v>
      </c>
      <c r="W285" s="88"/>
      <c r="X285" s="88"/>
      <c r="Y285" s="89"/>
      <c r="Z285" s="79"/>
      <c r="AA285" s="79"/>
      <c r="AB285" s="79"/>
      <c r="AC285" s="79"/>
      <c r="AD285" s="79"/>
      <c r="AE285" s="100"/>
      <c r="AF285" s="79"/>
      <c r="AG285" s="79"/>
      <c r="AH285" s="94">
        <f>MAX(AB285:AG285)</f>
        <v>0</v>
      </c>
      <c r="AI285" s="90">
        <f>AH285*AI$5</f>
        <v>0</v>
      </c>
      <c r="AK285" s="2"/>
    </row>
    <row r="286" spans="1:43" s="95" customFormat="1" ht="15.75" customHeight="1" hidden="1">
      <c r="A286" s="75">
        <f>A285+1</f>
        <v>280</v>
      </c>
      <c r="B286" s="76" t="s">
        <v>338</v>
      </c>
      <c r="C286" s="42" t="s">
        <v>39</v>
      </c>
      <c r="D286" s="77" t="s">
        <v>40</v>
      </c>
      <c r="E286" s="77" t="s">
        <v>41</v>
      </c>
      <c r="F286" s="78">
        <f>IF(G286&lt;1939,"L",IF(G286&lt;1944,"SM",IF(G286&lt;1954,"M",IF(G286&gt;1999,"J",""))))</f>
        <v>0</v>
      </c>
      <c r="G286" s="77">
        <v>1974</v>
      </c>
      <c r="H286" s="79"/>
      <c r="I286" s="80"/>
      <c r="J286" s="80"/>
      <c r="K286" s="79"/>
      <c r="L286" s="81">
        <f>IF(X286&lt;&gt;"",(L$5-X286+1)*1.5,"")</f>
      </c>
      <c r="M286" s="82"/>
      <c r="N286" s="83"/>
      <c r="O286" s="84">
        <f>AH286</f>
        <v>0</v>
      </c>
      <c r="P286" s="84">
        <f>AI286</f>
        <v>0</v>
      </c>
      <c r="Q286" s="83">
        <f>SUM(H286:L286)</f>
        <v>0</v>
      </c>
      <c r="R286" s="85">
        <f>SUM(H286:L286)+MAX(M286,O286)</f>
        <v>0</v>
      </c>
      <c r="S286" s="86">
        <f>R286+MAX(U286,V286)</f>
        <v>0</v>
      </c>
      <c r="T286" s="85">
        <f>SUM($H286:$L286)+MAX(N286,P286)</f>
        <v>0</v>
      </c>
      <c r="U286" s="87">
        <f>IF(M286&gt;0,3,0)</f>
        <v>0</v>
      </c>
      <c r="V286" s="87">
        <f>IF(Q286&gt;0,3,0)</f>
        <v>0</v>
      </c>
      <c r="W286" s="88"/>
      <c r="X286" s="88"/>
      <c r="Y286" s="89"/>
      <c r="Z286" s="79"/>
      <c r="AA286" s="90"/>
      <c r="AB286" s="91"/>
      <c r="AC286" s="79"/>
      <c r="AD286" s="79"/>
      <c r="AE286" s="100"/>
      <c r="AF286" s="79"/>
      <c r="AG286" s="79"/>
      <c r="AH286" s="94">
        <f>MAX(AB286:AG286)</f>
        <v>0</v>
      </c>
      <c r="AI286" s="90">
        <f>AH286*AI$5</f>
        <v>0</v>
      </c>
      <c r="AQ286" s="2"/>
    </row>
    <row r="287" spans="1:49" s="95" customFormat="1" ht="15.75" customHeight="1" hidden="1">
      <c r="A287" s="75">
        <f>A286+1</f>
        <v>281</v>
      </c>
      <c r="B287" s="97" t="s">
        <v>339</v>
      </c>
      <c r="C287" s="42" t="s">
        <v>56</v>
      </c>
      <c r="D287" s="77" t="s">
        <v>40</v>
      </c>
      <c r="E287" s="77" t="s">
        <v>41</v>
      </c>
      <c r="F287" s="78">
        <f>IF(G287&lt;1940,"L",IF(G287&lt;1945,"SM",IF(G287&lt;1955,"M",IF(G287&gt;2000,"J",""))))</f>
        <v>0</v>
      </c>
      <c r="G287" s="77">
        <v>1939</v>
      </c>
      <c r="H287" s="79"/>
      <c r="I287" s="80"/>
      <c r="J287" s="80"/>
      <c r="K287" s="88"/>
      <c r="L287" s="81">
        <f>IF(X287&lt;&gt;"",(L$5-X287+1)*1.5,"")</f>
      </c>
      <c r="M287" s="82"/>
      <c r="N287" s="83"/>
      <c r="O287" s="84">
        <f>AH287</f>
        <v>0</v>
      </c>
      <c r="P287" s="84">
        <f>AI287</f>
        <v>0</v>
      </c>
      <c r="Q287" s="83">
        <f>SUM(H287:L287)</f>
        <v>0</v>
      </c>
      <c r="R287" s="85">
        <f>SUM(H287:L287)+MAX(M287,O287)</f>
        <v>0</v>
      </c>
      <c r="S287" s="86">
        <f>R287+MAX(U287,V287)</f>
        <v>0</v>
      </c>
      <c r="T287" s="85">
        <f>SUM($H287:$L287)+MAX(N287,P287)</f>
        <v>0</v>
      </c>
      <c r="U287" s="87">
        <f>IF(M287&gt;0,3,0)</f>
        <v>0</v>
      </c>
      <c r="V287" s="87">
        <f>IF(Q287&gt;0,3,0)</f>
        <v>0</v>
      </c>
      <c r="W287" s="88"/>
      <c r="X287" s="88"/>
      <c r="Y287" s="88"/>
      <c r="Z287" s="91"/>
      <c r="AA287" s="90"/>
      <c r="AB287" s="79"/>
      <c r="AC287" s="88"/>
      <c r="AD287" s="79"/>
      <c r="AE287" s="100"/>
      <c r="AF287" s="79"/>
      <c r="AG287" s="79"/>
      <c r="AH287" s="94">
        <f>MAX(AB287:AG287)</f>
        <v>0</v>
      </c>
      <c r="AI287" s="90">
        <f>AH287*AI$5</f>
        <v>0</v>
      </c>
      <c r="AU287" s="2"/>
      <c r="AV287" s="2"/>
      <c r="AW287" s="2"/>
    </row>
    <row r="288" spans="1:42" s="95" customFormat="1" ht="15.75" customHeight="1" hidden="1">
      <c r="A288" s="75">
        <f>A287+1</f>
        <v>282</v>
      </c>
      <c r="B288" s="111" t="s">
        <v>340</v>
      </c>
      <c r="C288" s="42" t="s">
        <v>39</v>
      </c>
      <c r="D288" s="41" t="s">
        <v>341</v>
      </c>
      <c r="E288" s="77" t="s">
        <v>41</v>
      </c>
      <c r="F288" s="78">
        <f>IF(G288&lt;1940,"L",IF(G288&lt;1945,"SM",IF(G288&lt;1955,"M",IF(G288&gt;2000,"J",""))))</f>
        <v>0</v>
      </c>
      <c r="G288" s="104">
        <v>1938</v>
      </c>
      <c r="H288" s="105"/>
      <c r="I288" s="80"/>
      <c r="J288" s="80"/>
      <c r="K288" s="106"/>
      <c r="L288" s="81">
        <f>IF(X288&lt;&gt;"",(L$5-X288+1)*1.5,"")</f>
      </c>
      <c r="M288" s="82"/>
      <c r="N288" s="83"/>
      <c r="O288" s="84">
        <f>AH288</f>
        <v>0</v>
      </c>
      <c r="P288" s="84">
        <f>AI288</f>
        <v>0</v>
      </c>
      <c r="Q288" s="83">
        <f>SUM(H288:L288)</f>
        <v>0</v>
      </c>
      <c r="R288" s="85">
        <f>SUM(H288:L288)+MAX(M288,O288)</f>
        <v>0</v>
      </c>
      <c r="S288" s="86">
        <f>R288+MAX(U288,V288)</f>
        <v>0</v>
      </c>
      <c r="T288" s="85">
        <f>SUM($H288:$L288)+MAX(N288,P288)</f>
        <v>0</v>
      </c>
      <c r="U288" s="87">
        <f>IF(M288&gt;0,3,0)</f>
        <v>0</v>
      </c>
      <c r="V288" s="87">
        <f>IF(Q288&gt;0,3,0)</f>
        <v>0</v>
      </c>
      <c r="W288" s="88"/>
      <c r="X288" s="88"/>
      <c r="Y288" s="98"/>
      <c r="Z288" s="79"/>
      <c r="AA288" s="90"/>
      <c r="AB288" s="79"/>
      <c r="AC288" s="88"/>
      <c r="AD288" s="79"/>
      <c r="AE288" s="100"/>
      <c r="AF288" s="79"/>
      <c r="AG288" s="79"/>
      <c r="AH288" s="94">
        <f>MAX(AB288:AG288)</f>
        <v>0</v>
      </c>
      <c r="AI288" s="90">
        <f>AH288*AI$5</f>
        <v>0</v>
      </c>
      <c r="AN288" s="96"/>
      <c r="AO288" s="96"/>
      <c r="AP288" s="96"/>
    </row>
    <row r="289" spans="1:35" s="95" customFormat="1" ht="15.75" customHeight="1" hidden="1">
      <c r="A289" s="75">
        <f>A288+1</f>
        <v>283</v>
      </c>
      <c r="B289" s="97" t="s">
        <v>342</v>
      </c>
      <c r="C289" s="42" t="s">
        <v>39</v>
      </c>
      <c r="D289" s="77" t="s">
        <v>40</v>
      </c>
      <c r="E289" s="77" t="s">
        <v>41</v>
      </c>
      <c r="F289" s="78">
        <f>IF(G289&lt;1939,"L",IF(G289&lt;1944,"SM",IF(G289&lt;1954,"M",IF(G289&gt;1999,"J",""))))</f>
        <v>0</v>
      </c>
      <c r="G289" s="77">
        <v>1985</v>
      </c>
      <c r="H289" s="79"/>
      <c r="I289" s="80"/>
      <c r="J289" s="80"/>
      <c r="K289" s="88"/>
      <c r="L289" s="81">
        <f>IF(X289&lt;&gt;"",(L$5-X289+1)*1.5,"")</f>
      </c>
      <c r="M289" s="82"/>
      <c r="N289" s="82"/>
      <c r="O289" s="84">
        <f>AH289</f>
        <v>0</v>
      </c>
      <c r="P289" s="84">
        <f>AI289</f>
        <v>0</v>
      </c>
      <c r="Q289" s="83">
        <f>SUM(H289:L289)</f>
        <v>0</v>
      </c>
      <c r="R289" s="85">
        <f>SUM(H289:L289)+MAX(M289,O289)</f>
        <v>0</v>
      </c>
      <c r="S289" s="86">
        <f>R289+MAX(U289,V289)</f>
        <v>0</v>
      </c>
      <c r="T289" s="85">
        <f>SUM($H289:$L289)+MAX(N289,P289)</f>
        <v>0</v>
      </c>
      <c r="U289" s="87">
        <f>IF(M289&gt;0,3,0)</f>
        <v>0</v>
      </c>
      <c r="V289" s="87">
        <f>IF(Q289&gt;0,3,0)</f>
        <v>0</v>
      </c>
      <c r="W289" s="88"/>
      <c r="X289" s="88"/>
      <c r="Y289" s="98"/>
      <c r="Z289" s="79"/>
      <c r="AA289" s="79"/>
      <c r="AB289" s="79"/>
      <c r="AC289" s="88"/>
      <c r="AD289" s="79"/>
      <c r="AE289" s="100"/>
      <c r="AF289" s="79"/>
      <c r="AG289" s="79"/>
      <c r="AH289" s="94">
        <f>MAX(AB289:AG289)</f>
        <v>0</v>
      </c>
      <c r="AI289" s="90">
        <f>AH289*AI$5</f>
        <v>0</v>
      </c>
    </row>
    <row r="290" spans="1:42" s="95" customFormat="1" ht="15.75" customHeight="1" hidden="1">
      <c r="A290" s="75">
        <f>A289+1</f>
        <v>284</v>
      </c>
      <c r="B290" s="97" t="s">
        <v>343</v>
      </c>
      <c r="C290" s="42" t="s">
        <v>82</v>
      </c>
      <c r="D290" s="77" t="s">
        <v>40</v>
      </c>
      <c r="E290" s="77" t="s">
        <v>41</v>
      </c>
      <c r="F290" s="78">
        <f>IF(G290&lt;1939,"L",IF(G290&lt;1944,"SM",IF(G290&lt;1954,"M",IF(G290&gt;1999,"J",""))))</f>
        <v>0</v>
      </c>
      <c r="G290" s="77">
        <v>1966</v>
      </c>
      <c r="H290" s="79"/>
      <c r="I290" s="80"/>
      <c r="J290" s="80"/>
      <c r="K290" s="88"/>
      <c r="L290" s="81">
        <f>IF(X290&lt;&gt;"",(L$5-X290+1)*1.5,"")</f>
      </c>
      <c r="M290" s="82"/>
      <c r="N290" s="83"/>
      <c r="O290" s="84">
        <f>AH290</f>
        <v>0</v>
      </c>
      <c r="P290" s="84">
        <f>AI290</f>
        <v>0</v>
      </c>
      <c r="Q290" s="83">
        <f>SUM(H290:L290)</f>
        <v>0</v>
      </c>
      <c r="R290" s="85">
        <f>SUM(H290:L290)+MAX(M290,O290)</f>
        <v>0</v>
      </c>
      <c r="S290" s="86">
        <f>R290+MAX(U290,V290)</f>
        <v>0</v>
      </c>
      <c r="T290" s="85">
        <f>SUM($H290:$L290)+MAX(N290,P290)</f>
        <v>0</v>
      </c>
      <c r="U290" s="87">
        <f>IF(M290&gt;0,3,0)</f>
        <v>0</v>
      </c>
      <c r="V290" s="87">
        <f>IF(Q290&gt;0,3,0)</f>
        <v>0</v>
      </c>
      <c r="W290" s="88"/>
      <c r="X290" s="88"/>
      <c r="Y290" s="98"/>
      <c r="Z290" s="79"/>
      <c r="AA290" s="90"/>
      <c r="AB290" s="79"/>
      <c r="AC290" s="88"/>
      <c r="AD290" s="79"/>
      <c r="AE290" s="100"/>
      <c r="AF290" s="79"/>
      <c r="AG290" s="79"/>
      <c r="AH290" s="94">
        <f>MAX(AB290:AG290)</f>
        <v>0</v>
      </c>
      <c r="AI290" s="90">
        <f>AH290*AI$5</f>
        <v>0</v>
      </c>
      <c r="AP290" s="2"/>
    </row>
    <row r="291" spans="1:46" s="95" customFormat="1" ht="15.75" customHeight="1" hidden="1">
      <c r="A291" s="75">
        <f>A290+1</f>
        <v>285</v>
      </c>
      <c r="B291" s="97" t="s">
        <v>344</v>
      </c>
      <c r="C291" s="42" t="s">
        <v>62</v>
      </c>
      <c r="D291" s="77" t="s">
        <v>40</v>
      </c>
      <c r="E291" s="77" t="s">
        <v>41</v>
      </c>
      <c r="F291" s="78">
        <f>IF(G291&lt;1940,"L",IF(G291&lt;1945,"SM",IF(G291&lt;1955,"M",IF(G291&gt;2000,"J",""))))</f>
        <v>0</v>
      </c>
      <c r="G291" s="77">
        <v>1946</v>
      </c>
      <c r="H291" s="79"/>
      <c r="I291" s="80"/>
      <c r="J291" s="80"/>
      <c r="K291" s="88"/>
      <c r="L291" s="81">
        <f>IF(X291&lt;&gt;"",(L$5-X291+1)*1.5,"")</f>
      </c>
      <c r="M291" s="82">
        <f>Z291</f>
        <v>0</v>
      </c>
      <c r="N291" s="83">
        <f>AA291</f>
        <v>0</v>
      </c>
      <c r="O291" s="84">
        <f>AH291</f>
        <v>0</v>
      </c>
      <c r="P291" s="84">
        <f>AI291</f>
        <v>0</v>
      </c>
      <c r="Q291" s="83">
        <f>SUM(H291:L291)</f>
        <v>0</v>
      </c>
      <c r="R291" s="85">
        <f>SUM(H291:L291)+MAX(M291,O291)</f>
        <v>0</v>
      </c>
      <c r="S291" s="86">
        <f>R291+MAX(U291,V291)</f>
        <v>0</v>
      </c>
      <c r="T291" s="85">
        <f>SUM($H291:$L291)+MAX(N291,P291)</f>
        <v>0</v>
      </c>
      <c r="U291" s="87">
        <f>IF(M291&gt;0,3,0)</f>
        <v>0</v>
      </c>
      <c r="V291" s="87">
        <f>IF(Q291&gt;0,3,0)</f>
        <v>0</v>
      </c>
      <c r="W291" s="88"/>
      <c r="X291" s="88"/>
      <c r="Y291" s="88"/>
      <c r="Z291" s="91">
        <f>IF(Y291&gt;0,Y$5-Y291+1,0)</f>
        <v>0</v>
      </c>
      <c r="AA291" s="90">
        <f>Z291*AA$5</f>
        <v>0</v>
      </c>
      <c r="AB291" s="79"/>
      <c r="AC291" s="79"/>
      <c r="AD291" s="79"/>
      <c r="AE291" s="100"/>
      <c r="AF291" s="79"/>
      <c r="AG291" s="79"/>
      <c r="AH291" s="94">
        <f>MAX(AB291:AG291)</f>
        <v>0</v>
      </c>
      <c r="AI291" s="90">
        <f>AH291*AI$5</f>
        <v>0</v>
      </c>
      <c r="AL291" s="2"/>
      <c r="AP291" s="96"/>
      <c r="AT291" s="2"/>
    </row>
    <row r="292" spans="1:49" s="95" customFormat="1" ht="15.75" customHeight="1" hidden="1">
      <c r="A292" s="75">
        <f>A291+1</f>
        <v>286</v>
      </c>
      <c r="B292" s="97" t="s">
        <v>345</v>
      </c>
      <c r="C292" s="42" t="s">
        <v>51</v>
      </c>
      <c r="D292" s="77" t="s">
        <v>40</v>
      </c>
      <c r="E292" s="77" t="s">
        <v>41</v>
      </c>
      <c r="F292" s="78">
        <f>IF(G292&lt;1940,"L",IF(G292&lt;1945,"SM",IF(G292&lt;1955,"M",IF(G292&gt;2000,"J",""))))</f>
        <v>0</v>
      </c>
      <c r="G292" s="77">
        <v>1971</v>
      </c>
      <c r="H292" s="79"/>
      <c r="I292" s="80"/>
      <c r="J292" s="80"/>
      <c r="K292" s="88"/>
      <c r="L292" s="81">
        <f>IF(X292&lt;&gt;"",(L$5-X292+1)*1.5,"")</f>
      </c>
      <c r="M292" s="82">
        <f>Z292</f>
        <v>0</v>
      </c>
      <c r="N292" s="83">
        <f>AA292</f>
        <v>0</v>
      </c>
      <c r="O292" s="84">
        <f>AH292</f>
        <v>0</v>
      </c>
      <c r="P292" s="84">
        <f>AI292</f>
        <v>0</v>
      </c>
      <c r="Q292" s="83">
        <f>SUM(H292:L292)</f>
        <v>0</v>
      </c>
      <c r="R292" s="85">
        <f>SUM(H292:L292)+MAX(M292,O292)</f>
        <v>0</v>
      </c>
      <c r="S292" s="86">
        <f>R292+MAX(U292,V292)</f>
        <v>0</v>
      </c>
      <c r="T292" s="85">
        <f>SUM($H292:$L292)+MAX(N292,P292)</f>
        <v>0</v>
      </c>
      <c r="U292" s="87">
        <f>IF(M292&gt;0,3,0)</f>
        <v>0</v>
      </c>
      <c r="V292" s="87">
        <f>IF(Q292&gt;0,3,0)</f>
        <v>0</v>
      </c>
      <c r="W292" s="88">
        <v>61</v>
      </c>
      <c r="X292" s="88"/>
      <c r="Y292" s="88"/>
      <c r="Z292" s="91">
        <f>IF(Y292&gt;0,Y$5-Y292+1,0)</f>
        <v>0</v>
      </c>
      <c r="AA292" s="90">
        <f>Z292*AA$5</f>
        <v>0</v>
      </c>
      <c r="AB292" s="79"/>
      <c r="AC292" s="79"/>
      <c r="AD292" s="79"/>
      <c r="AE292" s="100"/>
      <c r="AF292" s="79"/>
      <c r="AG292" s="79"/>
      <c r="AH292" s="94">
        <f>MAX(AB292:AG292)</f>
        <v>0</v>
      </c>
      <c r="AI292" s="90">
        <f>AH292*AI$5</f>
        <v>0</v>
      </c>
      <c r="AJ292" s="2"/>
      <c r="AN292" s="2"/>
      <c r="AO292" s="2"/>
      <c r="AQ292" s="2"/>
      <c r="AU292" s="2"/>
      <c r="AV292" s="2"/>
      <c r="AW292" s="2"/>
    </row>
    <row r="293" spans="1:46" s="95" customFormat="1" ht="15.75" customHeight="1" hidden="1">
      <c r="A293" s="75">
        <f>A292+1</f>
        <v>287</v>
      </c>
      <c r="B293" s="76" t="s">
        <v>346</v>
      </c>
      <c r="C293" s="42" t="s">
        <v>39</v>
      </c>
      <c r="D293" s="77" t="s">
        <v>40</v>
      </c>
      <c r="E293" s="77" t="s">
        <v>41</v>
      </c>
      <c r="F293" s="78">
        <f>IF(G293&lt;1939,"L",IF(G293&lt;1944,"SM",IF(G293&lt;1954,"M",IF(G293&gt;1999,"J",""))))</f>
        <v>0</v>
      </c>
      <c r="G293" s="77">
        <v>1965</v>
      </c>
      <c r="H293" s="79"/>
      <c r="I293" s="80"/>
      <c r="J293" s="80"/>
      <c r="K293" s="88"/>
      <c r="L293" s="88">
        <f>IF(X293&lt;&gt;"",(L$5-X293+1)*1.5,"")</f>
      </c>
      <c r="M293" s="102"/>
      <c r="N293" s="102"/>
      <c r="O293" s="84">
        <f>AH293</f>
        <v>0</v>
      </c>
      <c r="P293" s="84">
        <f>AI293</f>
        <v>0</v>
      </c>
      <c r="Q293" s="83">
        <f>SUM(H293:L293)</f>
        <v>0</v>
      </c>
      <c r="R293" s="85">
        <f>SUM(H293:L293)+MAX(M293,O293)</f>
        <v>0</v>
      </c>
      <c r="S293" s="86">
        <f>R293+MAX(U293,V293)</f>
        <v>0</v>
      </c>
      <c r="T293" s="85">
        <f>SUM($H293:$L293)+MAX(N293,P293)</f>
        <v>0</v>
      </c>
      <c r="U293" s="87">
        <f>IF(M293&gt;0,3,0)</f>
        <v>0</v>
      </c>
      <c r="V293" s="87">
        <f>IF(Q293&gt;0,3,0)</f>
        <v>0</v>
      </c>
      <c r="W293" s="88"/>
      <c r="X293" s="88"/>
      <c r="Y293" s="98"/>
      <c r="Z293" s="79"/>
      <c r="AA293" s="79"/>
      <c r="AB293" s="79"/>
      <c r="AC293" s="88"/>
      <c r="AD293" s="79"/>
      <c r="AE293" s="100"/>
      <c r="AF293" s="79"/>
      <c r="AG293" s="79"/>
      <c r="AH293" s="94">
        <f>MAX(AB293:AG293)</f>
        <v>0</v>
      </c>
      <c r="AI293" s="90">
        <f>AH293*AI$5</f>
        <v>0</v>
      </c>
      <c r="AL293" s="2"/>
      <c r="AT293" s="2"/>
    </row>
    <row r="294" spans="1:42" s="95" customFormat="1" ht="15.75" customHeight="1" hidden="1">
      <c r="A294" s="75">
        <f>A293+1</f>
        <v>288</v>
      </c>
      <c r="B294" s="76" t="s">
        <v>347</v>
      </c>
      <c r="C294" s="42" t="s">
        <v>44</v>
      </c>
      <c r="D294" s="77" t="s">
        <v>40</v>
      </c>
      <c r="E294" s="77" t="s">
        <v>41</v>
      </c>
      <c r="F294" s="78">
        <f>IF(G294&lt;1939,"L",IF(G294&lt;1944,"SM",IF(G294&lt;1954,"M",IF(G294&gt;1999,"J",""))))</f>
        <v>0</v>
      </c>
      <c r="G294" s="77">
        <v>1991</v>
      </c>
      <c r="H294" s="79"/>
      <c r="I294" s="80"/>
      <c r="J294" s="80"/>
      <c r="K294" s="79"/>
      <c r="L294" s="81">
        <f>IF(X294&lt;&gt;"",(L$5-X294+1)*1.5,"")</f>
      </c>
      <c r="M294" s="82"/>
      <c r="N294" s="82"/>
      <c r="O294" s="84">
        <f>AH294</f>
        <v>0</v>
      </c>
      <c r="P294" s="84">
        <f>AI294</f>
        <v>0</v>
      </c>
      <c r="Q294" s="83">
        <f>SUM(H294:L294)</f>
        <v>0</v>
      </c>
      <c r="R294" s="85">
        <f>SUM(H294:L294)+MAX(M294,O294)</f>
        <v>0</v>
      </c>
      <c r="S294" s="86">
        <f>R294+MAX(U294,V294)</f>
        <v>0</v>
      </c>
      <c r="T294" s="85">
        <f>SUM($H294:$L294)+MAX(N294,P294)</f>
        <v>0</v>
      </c>
      <c r="U294" s="87">
        <f>IF(M294&gt;0,3,0)</f>
        <v>0</v>
      </c>
      <c r="V294" s="87">
        <f>IF(Q294&gt;0,3,0)</f>
        <v>0</v>
      </c>
      <c r="W294" s="88"/>
      <c r="X294" s="88"/>
      <c r="Y294" s="89"/>
      <c r="Z294" s="79"/>
      <c r="AA294" s="79"/>
      <c r="AB294" s="79"/>
      <c r="AC294" s="79"/>
      <c r="AD294" s="79"/>
      <c r="AE294" s="100"/>
      <c r="AF294" s="79"/>
      <c r="AG294" s="79"/>
      <c r="AH294" s="94">
        <f>MAX(AB294:AG294)</f>
        <v>0</v>
      </c>
      <c r="AI294" s="90">
        <f>AH294*AI$5</f>
        <v>0</v>
      </c>
      <c r="AP294" s="2"/>
    </row>
    <row r="295" spans="1:46" s="95" customFormat="1" ht="15.75" customHeight="1" hidden="1">
      <c r="A295" s="75">
        <f>A294+1</f>
        <v>289</v>
      </c>
      <c r="B295" s="111" t="s">
        <v>348</v>
      </c>
      <c r="C295" s="42"/>
      <c r="D295" s="42" t="s">
        <v>121</v>
      </c>
      <c r="E295" s="77" t="s">
        <v>41</v>
      </c>
      <c r="F295" s="78"/>
      <c r="G295" s="77"/>
      <c r="H295" s="79"/>
      <c r="I295" s="80"/>
      <c r="J295" s="80"/>
      <c r="K295" s="88"/>
      <c r="L295" s="81">
        <f>IF(X295&lt;&gt;"",(L$5-X295+1)*1.5,"")</f>
      </c>
      <c r="M295" s="82"/>
      <c r="N295" s="82"/>
      <c r="O295" s="84">
        <f>AH295</f>
        <v>0</v>
      </c>
      <c r="P295" s="84">
        <f>AI295</f>
        <v>0</v>
      </c>
      <c r="Q295" s="83">
        <f>SUM(H295:L295)</f>
        <v>0</v>
      </c>
      <c r="R295" s="85">
        <f>SUM(H295:L295)+MAX(M295,O295)</f>
        <v>0</v>
      </c>
      <c r="S295" s="86">
        <f>R295+MAX(U295,V295)</f>
        <v>0</v>
      </c>
      <c r="T295" s="85">
        <f>SUM($H295:$L295)+MAX(N295,P295)</f>
        <v>0</v>
      </c>
      <c r="U295" s="87">
        <f>IF(M295&gt;0,3,0)</f>
        <v>0</v>
      </c>
      <c r="V295" s="87">
        <f>IF(Q295&gt;0,3,0)</f>
        <v>0</v>
      </c>
      <c r="W295" s="88"/>
      <c r="X295" s="88"/>
      <c r="Y295" s="98"/>
      <c r="Z295" s="79"/>
      <c r="AA295" s="79"/>
      <c r="AB295" s="79"/>
      <c r="AC295" s="88"/>
      <c r="AD295" s="79"/>
      <c r="AE295" s="100"/>
      <c r="AF295" s="79"/>
      <c r="AG295" s="79"/>
      <c r="AH295" s="94">
        <f>MAX(AB295:AG295)</f>
        <v>0</v>
      </c>
      <c r="AI295" s="90">
        <f>AH295*AI$5</f>
        <v>0</v>
      </c>
      <c r="AR295" s="2"/>
      <c r="AS295" s="2"/>
      <c r="AT295" s="2"/>
    </row>
    <row r="296" spans="1:49" s="95" customFormat="1" ht="15.75" customHeight="1" hidden="1">
      <c r="A296" s="75">
        <f>A295+1</f>
        <v>290</v>
      </c>
      <c r="B296" s="97" t="s">
        <v>349</v>
      </c>
      <c r="C296" s="42" t="s">
        <v>39</v>
      </c>
      <c r="D296" s="77" t="s">
        <v>40</v>
      </c>
      <c r="E296" s="77" t="s">
        <v>41</v>
      </c>
      <c r="F296" s="78">
        <f>IF(G296&lt;1940,"L",IF(G296&lt;1945,"SM",IF(G296&lt;1955,"M",IF(G296&gt;2000,"J",""))))</f>
        <v>0</v>
      </c>
      <c r="G296" s="77">
        <v>1961</v>
      </c>
      <c r="H296" s="79"/>
      <c r="I296" s="80"/>
      <c r="J296" s="80"/>
      <c r="K296" s="88"/>
      <c r="L296" s="81">
        <f>IF(X296&lt;&gt;"",(L$5-X296+1)*1.5,"")</f>
      </c>
      <c r="M296" s="82"/>
      <c r="N296" s="83"/>
      <c r="O296" s="84">
        <f>AH296</f>
        <v>0</v>
      </c>
      <c r="P296" s="84">
        <f>AI296</f>
        <v>0</v>
      </c>
      <c r="Q296" s="83">
        <f>SUM(H296:L296)</f>
        <v>0</v>
      </c>
      <c r="R296" s="85">
        <f>SUM(H296:L296)+MAX(M296,O296)</f>
        <v>0</v>
      </c>
      <c r="S296" s="86">
        <f>R296+MAX(U296,V296)</f>
        <v>0</v>
      </c>
      <c r="T296" s="85">
        <f>SUM($H296:$L296)+MAX(N296,P296)</f>
        <v>0</v>
      </c>
      <c r="U296" s="87">
        <f>IF(M296&gt;0,3,0)</f>
        <v>0</v>
      </c>
      <c r="V296" s="87">
        <f>IF(Q296&gt;0,3,0)</f>
        <v>0</v>
      </c>
      <c r="W296" s="88"/>
      <c r="X296" s="88"/>
      <c r="Y296" s="98"/>
      <c r="Z296" s="79"/>
      <c r="AA296" s="90"/>
      <c r="AB296" s="79"/>
      <c r="AC296" s="88"/>
      <c r="AD296" s="79"/>
      <c r="AE296" s="100"/>
      <c r="AF296" s="79"/>
      <c r="AG296" s="79"/>
      <c r="AH296" s="94">
        <f>MAX(AB296:AG296)</f>
        <v>0</v>
      </c>
      <c r="AI296" s="90">
        <f>AH296*AI$5</f>
        <v>0</v>
      </c>
      <c r="AU296" s="96"/>
      <c r="AV296" s="96"/>
      <c r="AW296" s="96"/>
    </row>
    <row r="297" spans="1:49" s="95" customFormat="1" ht="15.75" customHeight="1" hidden="1">
      <c r="A297" s="75">
        <f>A296+1</f>
        <v>291</v>
      </c>
      <c r="B297" s="76" t="s">
        <v>350</v>
      </c>
      <c r="C297" s="42" t="s">
        <v>7</v>
      </c>
      <c r="D297" s="77" t="s">
        <v>40</v>
      </c>
      <c r="E297" s="77" t="s">
        <v>41</v>
      </c>
      <c r="F297" s="78">
        <f>IF(G297&lt;1940,"L",IF(G297&lt;1945,"SM",IF(G297&lt;1955,"M",IF(G297&gt;2000,"J",""))))</f>
        <v>0</v>
      </c>
      <c r="G297" s="77">
        <v>1964</v>
      </c>
      <c r="H297" s="79"/>
      <c r="I297" s="80"/>
      <c r="J297" s="80"/>
      <c r="K297" s="79"/>
      <c r="L297" s="81">
        <f>IF(X297&lt;&gt;"",(L$5-X297+1)*1.5,"")</f>
      </c>
      <c r="M297" s="102"/>
      <c r="N297" s="107"/>
      <c r="O297" s="84">
        <f>AH297</f>
        <v>0</v>
      </c>
      <c r="P297" s="84">
        <f>AI297</f>
        <v>0</v>
      </c>
      <c r="Q297" s="83">
        <f>SUM(H297:L297)</f>
        <v>0</v>
      </c>
      <c r="R297" s="85">
        <f>SUM(H297:L297)+MAX(M297,O297)</f>
        <v>0</v>
      </c>
      <c r="S297" s="86">
        <f>R297+MAX(U297,V297)</f>
        <v>0</v>
      </c>
      <c r="T297" s="85">
        <f>SUM($H297:$L297)+MAX(N297,P297)</f>
        <v>0</v>
      </c>
      <c r="U297" s="87"/>
      <c r="V297" s="87"/>
      <c r="W297" s="88"/>
      <c r="X297" s="88"/>
      <c r="Y297" s="88"/>
      <c r="Z297" s="91"/>
      <c r="AA297" s="90"/>
      <c r="AB297" s="79"/>
      <c r="AC297" s="88"/>
      <c r="AD297" s="79"/>
      <c r="AE297" s="100"/>
      <c r="AF297" s="79"/>
      <c r="AG297" s="79"/>
      <c r="AH297" s="94">
        <f>MAX(AB297:AG297)</f>
        <v>0</v>
      </c>
      <c r="AI297" s="90">
        <f>AH297*AI$5</f>
        <v>0</v>
      </c>
      <c r="AU297" s="96"/>
      <c r="AV297" s="96"/>
      <c r="AW297" s="96"/>
    </row>
    <row r="298" spans="1:38" s="95" customFormat="1" ht="15.75" customHeight="1" hidden="1">
      <c r="A298" s="75">
        <f>A297+1</f>
        <v>292</v>
      </c>
      <c r="B298" s="76" t="s">
        <v>351</v>
      </c>
      <c r="C298" s="42" t="s">
        <v>51</v>
      </c>
      <c r="D298" s="77" t="s">
        <v>40</v>
      </c>
      <c r="E298" s="77" t="s">
        <v>41</v>
      </c>
      <c r="F298" s="78">
        <f>IF(G298&lt;1939,"L",IF(G298&lt;1944,"SM",IF(G298&lt;1954,"M",IF(G298&gt;1999,"J",""))))</f>
        <v>0</v>
      </c>
      <c r="G298" s="77">
        <v>1955</v>
      </c>
      <c r="H298" s="79"/>
      <c r="I298" s="80"/>
      <c r="J298" s="80"/>
      <c r="K298" s="79"/>
      <c r="L298" s="81">
        <f>IF(X298&lt;&gt;"",(L$5-X298+1)*1.5,"")</f>
      </c>
      <c r="M298" s="82"/>
      <c r="N298" s="82"/>
      <c r="O298" s="84">
        <f>AH298</f>
        <v>0</v>
      </c>
      <c r="P298" s="84">
        <f>AI298</f>
        <v>0</v>
      </c>
      <c r="Q298" s="83">
        <f>SUM(H298:L298)</f>
        <v>0</v>
      </c>
      <c r="R298" s="85">
        <f>SUM(H298:L298)+MAX(M298,O298)</f>
        <v>0</v>
      </c>
      <c r="S298" s="86">
        <f>R298+MAX(U298,V298)</f>
        <v>0</v>
      </c>
      <c r="T298" s="85">
        <f>SUM($H298:$L298)+MAX(N298,P298)</f>
        <v>0</v>
      </c>
      <c r="U298" s="87">
        <f>IF(M298&gt;0,3,0)</f>
        <v>0</v>
      </c>
      <c r="V298" s="87">
        <f>IF(Q298&gt;0,3,0)</f>
        <v>0</v>
      </c>
      <c r="W298" s="88"/>
      <c r="X298" s="88"/>
      <c r="Y298" s="89"/>
      <c r="Z298" s="79"/>
      <c r="AA298" s="79"/>
      <c r="AB298" s="79"/>
      <c r="AC298" s="79"/>
      <c r="AD298" s="79"/>
      <c r="AE298" s="100"/>
      <c r="AF298" s="79"/>
      <c r="AG298" s="79"/>
      <c r="AH298" s="94">
        <f>MAX(AB298:AG298)</f>
        <v>0</v>
      </c>
      <c r="AI298" s="90">
        <f>AH298*AI$5</f>
        <v>0</v>
      </c>
      <c r="AL298" s="96"/>
    </row>
    <row r="299" spans="1:37" s="95" customFormat="1" ht="15.75" customHeight="1" hidden="1">
      <c r="A299" s="75">
        <f>A298+1</f>
        <v>293</v>
      </c>
      <c r="B299" s="97" t="s">
        <v>352</v>
      </c>
      <c r="C299" s="42" t="s">
        <v>44</v>
      </c>
      <c r="D299" s="77" t="s">
        <v>40</v>
      </c>
      <c r="E299" s="77" t="s">
        <v>41</v>
      </c>
      <c r="F299" s="78">
        <f>IF(G299&lt;1939,"L",IF(G299&lt;1944,"SM",IF(G299&lt;1954,"M",IF(G299&gt;1999,"J",""))))</f>
        <v>0</v>
      </c>
      <c r="G299" s="77">
        <v>2001</v>
      </c>
      <c r="H299" s="79"/>
      <c r="I299" s="80"/>
      <c r="J299" s="80"/>
      <c r="K299" s="88"/>
      <c r="L299" s="81">
        <f>IF(X299&lt;&gt;"",(L$5-X299+1)*1.5,"")</f>
      </c>
      <c r="M299" s="82"/>
      <c r="N299" s="82"/>
      <c r="O299" s="84">
        <f>AH299</f>
        <v>0</v>
      </c>
      <c r="P299" s="84">
        <f>AI299</f>
        <v>0</v>
      </c>
      <c r="Q299" s="83">
        <f>SUM(H299:L299)</f>
        <v>0</v>
      </c>
      <c r="R299" s="85">
        <f>SUM(H299:L299)+MAX(M299,O299)</f>
        <v>0</v>
      </c>
      <c r="S299" s="86">
        <f>R299+MAX(U299,V299)</f>
        <v>0</v>
      </c>
      <c r="T299" s="85">
        <f>SUM($H299:$L299)+MAX(N299,P299)</f>
        <v>0</v>
      </c>
      <c r="U299" s="87">
        <f>IF(M299&gt;0,3,0)</f>
        <v>0</v>
      </c>
      <c r="V299" s="87">
        <f>IF(Q299&gt;0,3,0)</f>
        <v>0</v>
      </c>
      <c r="W299" s="88"/>
      <c r="X299" s="88"/>
      <c r="Y299" s="98"/>
      <c r="Z299" s="79"/>
      <c r="AA299" s="79"/>
      <c r="AB299" s="79"/>
      <c r="AC299" s="88"/>
      <c r="AD299" s="79"/>
      <c r="AE299" s="100"/>
      <c r="AF299" s="79"/>
      <c r="AG299" s="79"/>
      <c r="AH299" s="94">
        <f>MAX(AB299:AG299)</f>
        <v>0</v>
      </c>
      <c r="AI299" s="90">
        <f>AH299*AI$5</f>
        <v>0</v>
      </c>
      <c r="AJ299" s="2"/>
      <c r="AK299" s="96"/>
    </row>
    <row r="300" spans="1:42" s="95" customFormat="1" ht="15.75" customHeight="1" hidden="1">
      <c r="A300" s="75">
        <f>A299+1</f>
        <v>294</v>
      </c>
      <c r="B300" s="113" t="s">
        <v>353</v>
      </c>
      <c r="C300" s="42"/>
      <c r="D300" s="42" t="s">
        <v>126</v>
      </c>
      <c r="E300" s="41" t="s">
        <v>73</v>
      </c>
      <c r="F300" s="78"/>
      <c r="G300" s="41"/>
      <c r="H300" s="79"/>
      <c r="I300" s="80"/>
      <c r="J300" s="80"/>
      <c r="K300" s="79"/>
      <c r="L300" s="81">
        <f>IF(X300&lt;&gt;"",(L$5-X300+1)*1.5,"")</f>
      </c>
      <c r="M300" s="82"/>
      <c r="N300" s="82"/>
      <c r="O300" s="84">
        <f>AH300</f>
        <v>0</v>
      </c>
      <c r="P300" s="84">
        <f>AI300</f>
        <v>0</v>
      </c>
      <c r="Q300" s="83">
        <f>SUM(H300:L300)</f>
        <v>0</v>
      </c>
      <c r="R300" s="85">
        <f>SUM(H300:L300)+MAX(M300,O300)</f>
        <v>0</v>
      </c>
      <c r="S300" s="86">
        <f>R300+MAX(U300,V300)</f>
        <v>0</v>
      </c>
      <c r="T300" s="85">
        <f>SUM($H300:$L300)+MAX(N300,P300)</f>
        <v>0</v>
      </c>
      <c r="U300" s="87">
        <f>IF(M300&gt;0,3,0)</f>
        <v>0</v>
      </c>
      <c r="V300" s="87">
        <f>IF(Q300&gt;0,3,0)</f>
        <v>0</v>
      </c>
      <c r="W300" s="88"/>
      <c r="X300" s="88"/>
      <c r="Y300" s="89"/>
      <c r="Z300" s="79"/>
      <c r="AA300" s="79"/>
      <c r="AB300" s="79"/>
      <c r="AC300" s="79"/>
      <c r="AD300" s="79"/>
      <c r="AE300" s="100"/>
      <c r="AF300" s="79"/>
      <c r="AG300" s="79"/>
      <c r="AH300" s="94">
        <f>MAX(AB300:AG300)</f>
        <v>0</v>
      </c>
      <c r="AI300" s="90">
        <f>AH300*AI$5</f>
        <v>0</v>
      </c>
      <c r="AL300" s="2"/>
      <c r="AN300" s="96"/>
      <c r="AO300" s="96"/>
      <c r="AP300" s="122"/>
    </row>
    <row r="301" spans="1:49" s="95" customFormat="1" ht="15.75" customHeight="1" hidden="1">
      <c r="A301" s="75">
        <f>A300+1</f>
        <v>295</v>
      </c>
      <c r="B301" s="111" t="s">
        <v>354</v>
      </c>
      <c r="C301" s="42"/>
      <c r="D301" s="42" t="s">
        <v>121</v>
      </c>
      <c r="E301" s="77" t="s">
        <v>41</v>
      </c>
      <c r="F301" s="78"/>
      <c r="G301" s="108"/>
      <c r="H301" s="79"/>
      <c r="I301" s="80"/>
      <c r="J301" s="80"/>
      <c r="K301" s="79"/>
      <c r="L301" s="81">
        <f>IF(X301&lt;&gt;"",(L$5-X301+1)*1.5,"")</f>
      </c>
      <c r="M301" s="82"/>
      <c r="N301" s="82"/>
      <c r="O301" s="84">
        <f>AH301</f>
        <v>0</v>
      </c>
      <c r="P301" s="84">
        <f>AI301</f>
        <v>0</v>
      </c>
      <c r="Q301" s="83">
        <f>SUM(H301:L301)</f>
        <v>0</v>
      </c>
      <c r="R301" s="85">
        <f>SUM(H301:L301)+MAX(M301,O301)</f>
        <v>0</v>
      </c>
      <c r="S301" s="86">
        <f>R301+MAX(U301,V301)</f>
        <v>0</v>
      </c>
      <c r="T301" s="85">
        <f>SUM($H301:$L301)+MAX(N301,P301)</f>
        <v>0</v>
      </c>
      <c r="U301" s="87">
        <f>IF(M301&gt;0,3,0)</f>
        <v>0</v>
      </c>
      <c r="V301" s="87">
        <f>IF(Q301&gt;0,3,0)</f>
        <v>0</v>
      </c>
      <c r="W301" s="88"/>
      <c r="X301" s="88"/>
      <c r="Y301" s="98"/>
      <c r="Z301" s="79"/>
      <c r="AA301" s="79"/>
      <c r="AB301" s="79"/>
      <c r="AC301" s="88"/>
      <c r="AD301" s="79"/>
      <c r="AE301" s="100"/>
      <c r="AF301" s="79"/>
      <c r="AG301" s="79"/>
      <c r="AH301" s="94">
        <f>MAX(AB301:AG301)</f>
        <v>0</v>
      </c>
      <c r="AI301" s="90">
        <f>AH301*AI$5</f>
        <v>0</v>
      </c>
      <c r="AU301" s="2"/>
      <c r="AV301" s="2"/>
      <c r="AW301" s="2"/>
    </row>
    <row r="302" spans="1:43" s="95" customFormat="1" ht="15.75" customHeight="1" hidden="1">
      <c r="A302" s="75">
        <f>A301+1</f>
        <v>296</v>
      </c>
      <c r="B302" s="76" t="s">
        <v>355</v>
      </c>
      <c r="C302" s="42" t="s">
        <v>39</v>
      </c>
      <c r="D302" s="77" t="s">
        <v>40</v>
      </c>
      <c r="E302" s="77" t="s">
        <v>41</v>
      </c>
      <c r="F302" s="78">
        <f>IF(G302&lt;1940,"L",IF(G302&lt;1945,"SM",IF(G302&lt;1955,"M",IF(G302&gt;2000,"J",""))))</f>
        <v>0</v>
      </c>
      <c r="G302" s="108">
        <v>1997</v>
      </c>
      <c r="H302" s="79"/>
      <c r="I302" s="80"/>
      <c r="J302" s="80"/>
      <c r="K302" s="79"/>
      <c r="L302" s="81">
        <f>IF(X302&lt;&gt;"",(L$5-X302+1)*1.5,"")</f>
      </c>
      <c r="M302" s="82"/>
      <c r="N302" s="83"/>
      <c r="O302" s="84">
        <f>AH302</f>
        <v>0</v>
      </c>
      <c r="P302" s="84">
        <f>AI302</f>
        <v>0</v>
      </c>
      <c r="Q302" s="83">
        <f>SUM(H302:L302)</f>
        <v>0</v>
      </c>
      <c r="R302" s="85">
        <f>SUM(H302:L302)+MAX(M302,O302)</f>
        <v>0</v>
      </c>
      <c r="S302" s="86">
        <f>R302+MAX(U302,V302)</f>
        <v>0</v>
      </c>
      <c r="T302" s="85">
        <f>SUM($H302:$L302)+MAX(N302,P302)</f>
        <v>0</v>
      </c>
      <c r="U302" s="87">
        <f>IF(M302&gt;0,3,0)</f>
        <v>0</v>
      </c>
      <c r="V302" s="87">
        <f>IF(Q302&gt;0,3,0)</f>
        <v>0</v>
      </c>
      <c r="W302" s="88"/>
      <c r="X302" s="88"/>
      <c r="Y302" s="98"/>
      <c r="Z302" s="79"/>
      <c r="AA302" s="90"/>
      <c r="AB302" s="91"/>
      <c r="AC302" s="88"/>
      <c r="AD302" s="79"/>
      <c r="AE302" s="100"/>
      <c r="AF302" s="79"/>
      <c r="AG302" s="79"/>
      <c r="AH302" s="94">
        <f>MAX(AB302:AG302)</f>
        <v>0</v>
      </c>
      <c r="AI302" s="90">
        <f>AH302*AI$5</f>
        <v>0</v>
      </c>
      <c r="AQ302" s="2"/>
    </row>
    <row r="303" spans="1:38" s="95" customFormat="1" ht="15.75" customHeight="1" hidden="1">
      <c r="A303" s="75">
        <f>A302+1</f>
        <v>297</v>
      </c>
      <c r="B303" s="76" t="s">
        <v>356</v>
      </c>
      <c r="C303" s="42" t="s">
        <v>39</v>
      </c>
      <c r="D303" s="77" t="s">
        <v>40</v>
      </c>
      <c r="E303" s="77" t="s">
        <v>41</v>
      </c>
      <c r="F303" s="78">
        <f>IF(G303&lt;1940,"L",IF(G303&lt;1945,"SM",IF(G303&lt;1955,"M",IF(G303&gt;2000,"J",""))))</f>
        <v>0</v>
      </c>
      <c r="G303" s="108">
        <v>1940</v>
      </c>
      <c r="H303" s="79"/>
      <c r="I303" s="80"/>
      <c r="J303" s="80"/>
      <c r="K303" s="79"/>
      <c r="L303" s="81">
        <f>IF(X303&lt;&gt;"",(L$5-X303+1)*1.5,"")</f>
      </c>
      <c r="M303" s="82"/>
      <c r="N303" s="83"/>
      <c r="O303" s="84">
        <f>AH303</f>
        <v>0</v>
      </c>
      <c r="P303" s="84">
        <f>AI303</f>
        <v>0</v>
      </c>
      <c r="Q303" s="83">
        <f>SUM(H303:L303)</f>
        <v>0</v>
      </c>
      <c r="R303" s="85">
        <f>SUM(H303:L303)+MAX(M303,O303)</f>
        <v>0</v>
      </c>
      <c r="S303" s="86">
        <f>R303+MAX(U303,V303)</f>
        <v>0</v>
      </c>
      <c r="T303" s="85">
        <f>SUM($H303:$L303)+MAX(N303,P303)</f>
        <v>0</v>
      </c>
      <c r="U303" s="87">
        <f>IF(M303&gt;0,3,0)</f>
        <v>0</v>
      </c>
      <c r="V303" s="87">
        <f>IF(Q303&gt;0,3,0)</f>
        <v>0</v>
      </c>
      <c r="W303" s="88"/>
      <c r="X303" s="88"/>
      <c r="Y303" s="98"/>
      <c r="Z303" s="79"/>
      <c r="AA303" s="90"/>
      <c r="AB303" s="91"/>
      <c r="AC303" s="88"/>
      <c r="AD303" s="79"/>
      <c r="AE303" s="100"/>
      <c r="AF303" s="79"/>
      <c r="AG303" s="79"/>
      <c r="AH303" s="94">
        <f>MAX(AB303:AG303)</f>
        <v>0</v>
      </c>
      <c r="AI303" s="90">
        <f>AH303*AI$5</f>
        <v>0</v>
      </c>
      <c r="AL303" s="2"/>
    </row>
    <row r="304" spans="1:45" s="95" customFormat="1" ht="15.75" customHeight="1" hidden="1">
      <c r="A304" s="75">
        <f>A303+1</f>
        <v>298</v>
      </c>
      <c r="B304" s="113" t="s">
        <v>357</v>
      </c>
      <c r="C304" s="42" t="s">
        <v>44</v>
      </c>
      <c r="D304" s="77" t="s">
        <v>40</v>
      </c>
      <c r="E304" s="41" t="s">
        <v>73</v>
      </c>
      <c r="F304" s="78">
        <f>IF(G304&lt;1939,"L",IF(G304&lt;1944,"SM",IF(G304&lt;1954,"M",IF(G304&gt;1999,"J",""))))</f>
        <v>0</v>
      </c>
      <c r="G304" s="129">
        <v>1966</v>
      </c>
      <c r="H304" s="79"/>
      <c r="I304" s="80"/>
      <c r="J304" s="80"/>
      <c r="K304" s="88"/>
      <c r="L304" s="81">
        <f>IF(X304&lt;&gt;"",(L$5-X304+1)*1.5,"")</f>
      </c>
      <c r="M304" s="82"/>
      <c r="N304" s="82"/>
      <c r="O304" s="84">
        <f>AH304</f>
        <v>0</v>
      </c>
      <c r="P304" s="84">
        <f>AI304</f>
        <v>0</v>
      </c>
      <c r="Q304" s="83">
        <f>SUM(H304:L304)</f>
        <v>0</v>
      </c>
      <c r="R304" s="85">
        <f>SUM(H304:L304)+MAX(M304,O304)</f>
        <v>0</v>
      </c>
      <c r="S304" s="86">
        <f>R304+MAX(U304,V304)</f>
        <v>0</v>
      </c>
      <c r="T304" s="85">
        <f>SUM($H304:$L304)+MAX(N304,P304)</f>
        <v>0</v>
      </c>
      <c r="U304" s="87">
        <f>IF(M304&gt;0,3,0)</f>
        <v>0</v>
      </c>
      <c r="V304" s="87">
        <f>IF(Q304&gt;0,3,0)</f>
        <v>0</v>
      </c>
      <c r="W304" s="88"/>
      <c r="X304" s="88"/>
      <c r="Y304" s="98"/>
      <c r="Z304" s="79"/>
      <c r="AA304" s="79"/>
      <c r="AB304" s="79"/>
      <c r="AC304" s="88"/>
      <c r="AD304" s="79"/>
      <c r="AE304" s="100"/>
      <c r="AF304" s="79"/>
      <c r="AG304" s="79"/>
      <c r="AH304" s="94">
        <f>MAX(AB304:AG304)</f>
        <v>0</v>
      </c>
      <c r="AI304" s="90">
        <f>AH304*AI$5</f>
        <v>0</v>
      </c>
      <c r="AJ304" s="2"/>
      <c r="AR304" s="2"/>
      <c r="AS304" s="2"/>
    </row>
    <row r="305" spans="1:35" s="95" customFormat="1" ht="15.75" customHeight="1" hidden="1">
      <c r="A305" s="75">
        <f>A304+1</f>
        <v>299</v>
      </c>
      <c r="B305" s="97" t="s">
        <v>358</v>
      </c>
      <c r="C305" s="42" t="s">
        <v>7</v>
      </c>
      <c r="D305" s="77" t="s">
        <v>40</v>
      </c>
      <c r="E305" s="77" t="s">
        <v>41</v>
      </c>
      <c r="F305" s="78">
        <f>IF(G305&lt;1940,"L",IF(G305&lt;1945,"SM",IF(G305&lt;1955,"M",IF(G305&gt;2000,"J",""))))</f>
        <v>0</v>
      </c>
      <c r="G305" s="77">
        <v>1982</v>
      </c>
      <c r="H305" s="79"/>
      <c r="I305" s="80"/>
      <c r="J305" s="80"/>
      <c r="K305" s="88"/>
      <c r="L305" s="88">
        <f>IF(X305&lt;&gt;"",(L$5-X305+1)*1.5,"")</f>
      </c>
      <c r="M305" s="80"/>
      <c r="N305" s="80"/>
      <c r="O305" s="84">
        <f>AH305</f>
        <v>0</v>
      </c>
      <c r="P305" s="84">
        <f>AI305</f>
        <v>0</v>
      </c>
      <c r="Q305" s="83">
        <f>SUM(H305:L305)</f>
        <v>0</v>
      </c>
      <c r="R305" s="85">
        <f>SUM(H305:L305)+MAX(M305,O305)</f>
        <v>0</v>
      </c>
      <c r="S305" s="86">
        <f>R305+MAX(U305,V305)</f>
        <v>0</v>
      </c>
      <c r="T305" s="85">
        <f>SUM($H305:$L305)+MAX(N305,P305)</f>
        <v>0</v>
      </c>
      <c r="U305" s="131">
        <f>IF(M305&gt;0,3,0)</f>
        <v>0</v>
      </c>
      <c r="V305" s="131">
        <f>IF(Q305&gt;0,3,0)</f>
        <v>0</v>
      </c>
      <c r="W305" s="88"/>
      <c r="X305" s="88"/>
      <c r="Y305" s="98"/>
      <c r="Z305" s="79"/>
      <c r="AA305" s="79"/>
      <c r="AB305" s="79"/>
      <c r="AC305" s="88"/>
      <c r="AD305" s="79"/>
      <c r="AE305" s="100"/>
      <c r="AF305" s="79"/>
      <c r="AG305" s="79"/>
      <c r="AH305" s="141">
        <f>MAX(AB305:AG305)</f>
        <v>0</v>
      </c>
      <c r="AI305" s="90">
        <f>AH305*AI$5</f>
        <v>0</v>
      </c>
    </row>
    <row r="306" spans="1:38" s="95" customFormat="1" ht="15.75" customHeight="1" hidden="1">
      <c r="A306" s="75">
        <f>A305+1</f>
        <v>300</v>
      </c>
      <c r="B306" s="76" t="s">
        <v>359</v>
      </c>
      <c r="C306" s="42" t="s">
        <v>39</v>
      </c>
      <c r="D306" s="77" t="s">
        <v>40</v>
      </c>
      <c r="E306" s="104" t="s">
        <v>41</v>
      </c>
      <c r="F306" s="78">
        <f>IF(G306&lt;1939,"L",IF(G306&lt;1944,"SM",IF(G306&lt;1954,"M",IF(G306&gt;1999,"J",""))))</f>
        <v>0</v>
      </c>
      <c r="G306" s="104">
        <v>1968</v>
      </c>
      <c r="H306" s="105"/>
      <c r="I306" s="80"/>
      <c r="J306" s="80"/>
      <c r="K306" s="106"/>
      <c r="L306" s="81">
        <f>IF(X306&lt;&gt;"",(L$5-X306+1)*1.5,"")</f>
      </c>
      <c r="M306" s="82"/>
      <c r="N306" s="83"/>
      <c r="O306" s="84">
        <f>AH306</f>
        <v>0</v>
      </c>
      <c r="P306" s="84">
        <f>AI306</f>
        <v>0</v>
      </c>
      <c r="Q306" s="83">
        <f>SUM(H306:L306)</f>
        <v>0</v>
      </c>
      <c r="R306" s="85">
        <f>SUM(H306:L306)+MAX(M306,O306)</f>
        <v>0</v>
      </c>
      <c r="S306" s="86">
        <f>R306+MAX(U306,V306)</f>
        <v>0</v>
      </c>
      <c r="T306" s="85">
        <f>SUM($H306:$L306)+MAX(N306,P306)</f>
        <v>0</v>
      </c>
      <c r="U306" s="87">
        <f>IF(M306&gt;0,3,0)</f>
        <v>0</v>
      </c>
      <c r="V306" s="87">
        <f>IF(Q306&gt;0,3,0)</f>
        <v>0</v>
      </c>
      <c r="W306" s="88"/>
      <c r="X306" s="106"/>
      <c r="Y306" s="118"/>
      <c r="Z306" s="79"/>
      <c r="AA306" s="90"/>
      <c r="AB306" s="90"/>
      <c r="AC306" s="106"/>
      <c r="AD306" s="105"/>
      <c r="AE306" s="100"/>
      <c r="AF306" s="105"/>
      <c r="AG306" s="105"/>
      <c r="AH306" s="94">
        <f>MAX(AB306:AG306)</f>
        <v>0</v>
      </c>
      <c r="AI306" s="90">
        <f>AH306*AI$5</f>
        <v>0</v>
      </c>
      <c r="AL306" s="2"/>
    </row>
    <row r="307" spans="1:46" s="95" customFormat="1" ht="15.75" customHeight="1" hidden="1">
      <c r="A307" s="75">
        <f>A306+1</f>
        <v>301</v>
      </c>
      <c r="B307" s="76" t="s">
        <v>360</v>
      </c>
      <c r="C307" s="42" t="s">
        <v>7</v>
      </c>
      <c r="D307" s="77" t="s">
        <v>40</v>
      </c>
      <c r="E307" s="77" t="s">
        <v>41</v>
      </c>
      <c r="F307" s="78">
        <f>IF(G307&lt;1939,"L",IF(G307&lt;1944,"SM",IF(G307&lt;1954,"M",IF(G307&gt;1999,"J",""))))</f>
        <v>0</v>
      </c>
      <c r="G307" s="77">
        <v>1965</v>
      </c>
      <c r="H307" s="79"/>
      <c r="I307" s="80"/>
      <c r="J307" s="80"/>
      <c r="K307" s="79"/>
      <c r="L307" s="81">
        <f>IF(X307&lt;&gt;"",(L$5-X307+1)*1.5,"")</f>
      </c>
      <c r="M307" s="82"/>
      <c r="N307" s="82"/>
      <c r="O307" s="84">
        <f>AH307</f>
        <v>0</v>
      </c>
      <c r="P307" s="84">
        <f>AI307</f>
        <v>0</v>
      </c>
      <c r="Q307" s="83">
        <f>SUM(H307:L307)</f>
        <v>0</v>
      </c>
      <c r="R307" s="85">
        <f>SUM(H307:L307)+MAX(M307,O307)</f>
        <v>0</v>
      </c>
      <c r="S307" s="86">
        <f>R307+MAX(U307,V307)</f>
        <v>0</v>
      </c>
      <c r="T307" s="85">
        <f>SUM($H307:$L307)+MAX(N307,P307)</f>
        <v>0</v>
      </c>
      <c r="U307" s="87">
        <f>IF(M307&gt;0,3,0)</f>
        <v>0</v>
      </c>
      <c r="V307" s="87">
        <f>IF(Q307&gt;0,3,0)</f>
        <v>0</v>
      </c>
      <c r="W307" s="88"/>
      <c r="X307" s="88"/>
      <c r="Y307" s="89"/>
      <c r="Z307" s="79"/>
      <c r="AA307" s="79"/>
      <c r="AB307" s="79"/>
      <c r="AC307" s="79"/>
      <c r="AD307" s="79"/>
      <c r="AE307" s="100"/>
      <c r="AF307" s="79"/>
      <c r="AG307" s="79"/>
      <c r="AH307" s="94">
        <f>MAX(AB307:AG307)</f>
        <v>0</v>
      </c>
      <c r="AI307" s="90">
        <f>AH307*AI$5</f>
        <v>0</v>
      </c>
      <c r="AQ307" s="2"/>
      <c r="AR307" s="2"/>
      <c r="AS307" s="2"/>
      <c r="AT307" s="96"/>
    </row>
    <row r="308" spans="1:42" s="95" customFormat="1" ht="15.75" customHeight="1" hidden="1">
      <c r="A308" s="75">
        <f>A307+1</f>
        <v>302</v>
      </c>
      <c r="B308" s="97" t="s">
        <v>361</v>
      </c>
      <c r="C308" s="42" t="s">
        <v>7</v>
      </c>
      <c r="D308" s="77" t="s">
        <v>40</v>
      </c>
      <c r="E308" s="77" t="s">
        <v>41</v>
      </c>
      <c r="F308" s="78">
        <f>IF(G308&lt;1939,"L",IF(G308&lt;1944,"SM",IF(G308&lt;1954,"M",IF(G308&gt;1999,"J",""))))</f>
        <v>0</v>
      </c>
      <c r="G308" s="77">
        <v>1998</v>
      </c>
      <c r="H308" s="79"/>
      <c r="I308" s="80"/>
      <c r="J308" s="80"/>
      <c r="K308" s="88"/>
      <c r="L308" s="81">
        <f>IF(X308&lt;&gt;"",(L$5-X308+1)*1.5,"")</f>
      </c>
      <c r="M308" s="82"/>
      <c r="N308" s="82"/>
      <c r="O308" s="84">
        <f>AH308</f>
        <v>0</v>
      </c>
      <c r="P308" s="84">
        <f>AI308</f>
        <v>0</v>
      </c>
      <c r="Q308" s="83">
        <f>SUM(H308:L308)</f>
        <v>0</v>
      </c>
      <c r="R308" s="85">
        <f>SUM(H308:L308)+MAX(M308,O308)</f>
        <v>0</v>
      </c>
      <c r="S308" s="86">
        <f>R308+MAX(U308,V308)</f>
        <v>0</v>
      </c>
      <c r="T308" s="85">
        <f>SUM($H308:$L308)+MAX(N308,P308)</f>
        <v>0</v>
      </c>
      <c r="U308" s="87">
        <f>IF(M308&gt;0,3,0)</f>
        <v>0</v>
      </c>
      <c r="V308" s="87">
        <f>IF(Q308&gt;0,3,0)</f>
        <v>0</v>
      </c>
      <c r="W308" s="88"/>
      <c r="X308" s="88"/>
      <c r="Y308" s="98"/>
      <c r="Z308" s="79"/>
      <c r="AA308" s="79"/>
      <c r="AB308" s="79"/>
      <c r="AC308" s="88"/>
      <c r="AD308" s="79"/>
      <c r="AE308" s="100"/>
      <c r="AF308" s="79"/>
      <c r="AG308" s="79"/>
      <c r="AH308" s="94">
        <f>MAX(AB308:AG308)</f>
        <v>0</v>
      </c>
      <c r="AI308" s="90">
        <f>AH308*AI$5</f>
        <v>0</v>
      </c>
      <c r="AP308" s="62"/>
    </row>
    <row r="309" spans="1:45" s="95" customFormat="1" ht="15.75" customHeight="1" hidden="1">
      <c r="A309" s="75">
        <f>A308+1</f>
        <v>303</v>
      </c>
      <c r="B309" s="97" t="s">
        <v>362</v>
      </c>
      <c r="C309" s="42" t="s">
        <v>39</v>
      </c>
      <c r="D309" s="77" t="s">
        <v>40</v>
      </c>
      <c r="E309" s="77" t="s">
        <v>41</v>
      </c>
      <c r="F309" s="78">
        <f>IF(G309&lt;1939,"L",IF(G309&lt;1944,"SM",IF(G309&lt;1954,"M",IF(G309&gt;1999,"J",""))))</f>
        <v>0</v>
      </c>
      <c r="G309" s="77">
        <v>1957</v>
      </c>
      <c r="H309" s="79"/>
      <c r="I309" s="80"/>
      <c r="J309" s="80"/>
      <c r="K309" s="88"/>
      <c r="L309" s="81">
        <f>IF(X309&lt;&gt;"",(L$5-X309+1)*1.5,"")</f>
      </c>
      <c r="M309" s="82"/>
      <c r="N309" s="82"/>
      <c r="O309" s="84">
        <f>AH309</f>
        <v>0</v>
      </c>
      <c r="P309" s="84">
        <f>AI309</f>
        <v>0</v>
      </c>
      <c r="Q309" s="83">
        <f>SUM(H309:L309)</f>
        <v>0</v>
      </c>
      <c r="R309" s="85">
        <f>SUM(H309:L309)+MAX(M309,O309)</f>
        <v>0</v>
      </c>
      <c r="S309" s="86">
        <f>R309+MAX(U309,V309)</f>
        <v>0</v>
      </c>
      <c r="T309" s="85">
        <f>SUM($H309:$L309)+MAX(N309,P309)</f>
        <v>0</v>
      </c>
      <c r="U309" s="87">
        <f>IF(M309&gt;0,3,0)</f>
        <v>0</v>
      </c>
      <c r="V309" s="87">
        <f>IF(Q309&gt;0,3,0)</f>
        <v>0</v>
      </c>
      <c r="W309" s="88"/>
      <c r="X309" s="88"/>
      <c r="Y309" s="98"/>
      <c r="Z309" s="79"/>
      <c r="AA309" s="79"/>
      <c r="AB309" s="79"/>
      <c r="AC309" s="88"/>
      <c r="AD309" s="79"/>
      <c r="AE309" s="100"/>
      <c r="AF309" s="79"/>
      <c r="AG309" s="79"/>
      <c r="AH309" s="94">
        <f>MAX(AB309:AG309)</f>
        <v>0</v>
      </c>
      <c r="AI309" s="90">
        <f>AH309*AI$5</f>
        <v>0</v>
      </c>
      <c r="AN309" s="2"/>
      <c r="AO309" s="2"/>
      <c r="AP309" s="2"/>
      <c r="AQ309" s="96"/>
      <c r="AR309" s="96"/>
      <c r="AS309" s="96"/>
    </row>
    <row r="310" spans="1:46" s="95" customFormat="1" ht="15.75" customHeight="1" hidden="1">
      <c r="A310" s="75">
        <f>A309+1</f>
        <v>304</v>
      </c>
      <c r="B310" s="97" t="s">
        <v>363</v>
      </c>
      <c r="C310" s="42" t="s">
        <v>7</v>
      </c>
      <c r="D310" s="77" t="s">
        <v>40</v>
      </c>
      <c r="E310" s="77" t="s">
        <v>41</v>
      </c>
      <c r="F310" s="78">
        <f>IF(G310&lt;1939,"L",IF(G310&lt;1944,"SM",IF(G310&lt;1954,"M",IF(G310&gt;1999,"J",""))))</f>
        <v>0</v>
      </c>
      <c r="G310" s="77">
        <v>1941</v>
      </c>
      <c r="H310" s="79"/>
      <c r="I310" s="80"/>
      <c r="J310" s="80"/>
      <c r="K310" s="88"/>
      <c r="L310" s="81">
        <f>IF(X310&lt;&gt;"",(L$5-X310+1)*1.5,"")</f>
      </c>
      <c r="M310" s="82"/>
      <c r="N310" s="82"/>
      <c r="O310" s="84">
        <f>AH310</f>
        <v>0</v>
      </c>
      <c r="P310" s="84">
        <f>AI310</f>
        <v>0</v>
      </c>
      <c r="Q310" s="83">
        <f>SUM(H310:L310)</f>
        <v>0</v>
      </c>
      <c r="R310" s="85">
        <f>SUM(H310:L310)+MAX(M310,O310)</f>
        <v>0</v>
      </c>
      <c r="S310" s="86">
        <f>R310+MAX(U310,V310)</f>
        <v>0</v>
      </c>
      <c r="T310" s="85">
        <f>SUM($H310:$L310)+MAX(N310,P310)</f>
        <v>0</v>
      </c>
      <c r="U310" s="87">
        <f>IF(M310&gt;0,3,0)</f>
        <v>0</v>
      </c>
      <c r="V310" s="87">
        <f>IF(Q310&gt;0,3,0)</f>
        <v>0</v>
      </c>
      <c r="W310" s="88"/>
      <c r="X310" s="88"/>
      <c r="Y310" s="98"/>
      <c r="Z310" s="79"/>
      <c r="AA310" s="79"/>
      <c r="AB310" s="79"/>
      <c r="AC310" s="88"/>
      <c r="AD310" s="79"/>
      <c r="AE310" s="100"/>
      <c r="AF310" s="79"/>
      <c r="AG310" s="79"/>
      <c r="AH310" s="94">
        <f>MAX(AB310:AG310)</f>
        <v>0</v>
      </c>
      <c r="AI310" s="90">
        <f>AH310*AI$5</f>
        <v>0</v>
      </c>
      <c r="AL310" s="2"/>
      <c r="AN310" s="2"/>
      <c r="AO310" s="2"/>
      <c r="AT310" s="103"/>
    </row>
    <row r="311" spans="1:46" s="95" customFormat="1" ht="15.75" customHeight="1" hidden="1">
      <c r="A311" s="75">
        <f>A310+1</f>
        <v>305</v>
      </c>
      <c r="B311" s="113" t="s">
        <v>364</v>
      </c>
      <c r="C311" s="42" t="s">
        <v>39</v>
      </c>
      <c r="D311" s="77" t="s">
        <v>40</v>
      </c>
      <c r="E311" s="41" t="s">
        <v>73</v>
      </c>
      <c r="F311" s="78">
        <f>IF(G311&lt;1940,"L",IF(G311&lt;1945,"SM",IF(G311&lt;1955,"M",IF(G311&gt;2000,"J",""))))</f>
        <v>0</v>
      </c>
      <c r="G311" s="116">
        <v>2002</v>
      </c>
      <c r="H311" s="79"/>
      <c r="I311" s="80"/>
      <c r="J311" s="80"/>
      <c r="K311" s="79"/>
      <c r="L311" s="81">
        <f>IF(X311&lt;&gt;"",(L$5-X311+1)*1.5,"")</f>
      </c>
      <c r="M311" s="82"/>
      <c r="N311" s="83"/>
      <c r="O311" s="84">
        <f>AH311</f>
        <v>0</v>
      </c>
      <c r="P311" s="84">
        <f>AI311</f>
        <v>0</v>
      </c>
      <c r="Q311" s="83">
        <f>SUM(H311:L311)</f>
        <v>0</v>
      </c>
      <c r="R311" s="85">
        <f>SUM(H311:L311)+MAX(M311,O311)</f>
        <v>0</v>
      </c>
      <c r="S311" s="86">
        <f>R311+MAX(U311,V311)</f>
        <v>0</v>
      </c>
      <c r="T311" s="85">
        <f>SUM($H311:$L311)+MAX(N311,P311)</f>
        <v>0</v>
      </c>
      <c r="U311" s="87">
        <f>IF(M311&gt;0,3,0)</f>
        <v>0</v>
      </c>
      <c r="V311" s="87">
        <f>IF(Q311&gt;0,3,0)</f>
        <v>0</v>
      </c>
      <c r="W311" s="88"/>
      <c r="X311" s="88"/>
      <c r="Y311" s="98"/>
      <c r="Z311" s="79"/>
      <c r="AA311" s="90"/>
      <c r="AB311" s="79"/>
      <c r="AC311" s="88"/>
      <c r="AD311" s="79"/>
      <c r="AE311" s="100"/>
      <c r="AF311" s="79"/>
      <c r="AG311" s="79"/>
      <c r="AH311" s="94">
        <f>MAX(AB311:AG311)</f>
        <v>0</v>
      </c>
      <c r="AI311" s="90">
        <f>AH311*AI$5</f>
        <v>0</v>
      </c>
      <c r="AJ311" s="2"/>
      <c r="AM311" s="2"/>
      <c r="AT311" s="2"/>
    </row>
    <row r="312" spans="1:35" s="95" customFormat="1" ht="15.75" customHeight="1" hidden="1">
      <c r="A312" s="75">
        <f>A311+1</f>
        <v>306</v>
      </c>
      <c r="B312" s="134" t="s">
        <v>365</v>
      </c>
      <c r="C312" s="42"/>
      <c r="D312" s="42" t="s">
        <v>196</v>
      </c>
      <c r="E312" s="104" t="s">
        <v>41</v>
      </c>
      <c r="F312" s="78"/>
      <c r="G312" s="104"/>
      <c r="H312" s="79"/>
      <c r="I312" s="80"/>
      <c r="J312" s="80"/>
      <c r="K312" s="88"/>
      <c r="L312" s="81">
        <f>IF(X312&lt;&gt;"",(L$5-X312+1)*1.5,"")</f>
      </c>
      <c r="M312" s="82"/>
      <c r="N312" s="82"/>
      <c r="O312" s="84">
        <f>AH312</f>
        <v>0</v>
      </c>
      <c r="P312" s="84">
        <f>AI312</f>
        <v>0</v>
      </c>
      <c r="Q312" s="83">
        <f>SUM(H312:L312)</f>
        <v>0</v>
      </c>
      <c r="R312" s="85">
        <f>SUM(H312:L312)+MAX(M312,O312)</f>
        <v>0</v>
      </c>
      <c r="S312" s="86">
        <f>R312+MAX(U312,V312)</f>
        <v>0</v>
      </c>
      <c r="T312" s="85">
        <f>SUM($H312:$L312)+MAX(N312,P312)</f>
        <v>0</v>
      </c>
      <c r="U312" s="87">
        <f>IF(M312&gt;0,3,0)</f>
        <v>0</v>
      </c>
      <c r="V312" s="87">
        <f>IF(Q312&gt;0,3,0)</f>
        <v>0</v>
      </c>
      <c r="W312" s="88"/>
      <c r="X312" s="88"/>
      <c r="Y312" s="98"/>
      <c r="Z312" s="79"/>
      <c r="AA312" s="79"/>
      <c r="AB312" s="79"/>
      <c r="AC312" s="88"/>
      <c r="AD312" s="79"/>
      <c r="AE312" s="100"/>
      <c r="AF312" s="79"/>
      <c r="AG312" s="79"/>
      <c r="AH312" s="94">
        <f>MAX(AB312:AG312)</f>
        <v>0</v>
      </c>
      <c r="AI312" s="90">
        <f>AH312*AI$5</f>
        <v>0</v>
      </c>
    </row>
    <row r="313" spans="1:49" s="95" customFormat="1" ht="15.75" customHeight="1" hidden="1">
      <c r="A313" s="75">
        <f>A312+1</f>
        <v>307</v>
      </c>
      <c r="B313" s="76" t="s">
        <v>366</v>
      </c>
      <c r="C313" s="42" t="s">
        <v>44</v>
      </c>
      <c r="D313" s="77" t="s">
        <v>40</v>
      </c>
      <c r="E313" s="77" t="s">
        <v>41</v>
      </c>
      <c r="F313" s="78">
        <f>IF(G313&lt;1939,"L",IF(G313&lt;1944,"SM",IF(G313&lt;1954,"M",IF(G313&gt;1999,"J",""))))</f>
        <v>0</v>
      </c>
      <c r="G313" s="77">
        <v>1944</v>
      </c>
      <c r="H313" s="79"/>
      <c r="I313" s="80"/>
      <c r="J313" s="80"/>
      <c r="K313" s="79"/>
      <c r="L313" s="81">
        <f>IF(X313&lt;&gt;"",(L$5-X313+1)*1.5,"")</f>
      </c>
      <c r="M313" s="82"/>
      <c r="N313" s="82"/>
      <c r="O313" s="84">
        <f>AH313</f>
        <v>0</v>
      </c>
      <c r="P313" s="84">
        <f>AI313</f>
        <v>0</v>
      </c>
      <c r="Q313" s="83">
        <f>SUM(H313:L313)</f>
        <v>0</v>
      </c>
      <c r="R313" s="85">
        <f>SUM(H313:L313)+MAX(M313,O313)</f>
        <v>0</v>
      </c>
      <c r="S313" s="86">
        <f>R313+MAX(U313,V313)</f>
        <v>0</v>
      </c>
      <c r="T313" s="85">
        <f>SUM($H313:$L313)+MAX(N313,P313)</f>
        <v>0</v>
      </c>
      <c r="U313" s="87">
        <f>IF(M313&gt;0,3,0)</f>
        <v>0</v>
      </c>
      <c r="V313" s="87">
        <f>IF(Q313&gt;0,3,0)</f>
        <v>0</v>
      </c>
      <c r="W313" s="88"/>
      <c r="X313" s="88"/>
      <c r="Y313" s="89"/>
      <c r="Z313" s="79"/>
      <c r="AA313" s="79"/>
      <c r="AB313" s="91"/>
      <c r="AC313" s="79"/>
      <c r="AD313" s="79"/>
      <c r="AE313" s="100"/>
      <c r="AF313" s="79"/>
      <c r="AG313" s="79"/>
      <c r="AH313" s="94">
        <f>MAX(AB313:AG313)</f>
        <v>0</v>
      </c>
      <c r="AI313" s="90">
        <f>AH313*AI$5</f>
        <v>0</v>
      </c>
      <c r="AT313" s="2"/>
      <c r="AU313" s="103"/>
      <c r="AV313" s="103"/>
      <c r="AW313" s="103"/>
    </row>
    <row r="314" spans="1:43" s="95" customFormat="1" ht="15.75" customHeight="1" hidden="1">
      <c r="A314" s="75">
        <f>A313+1</f>
        <v>308</v>
      </c>
      <c r="B314" s="97" t="s">
        <v>367</v>
      </c>
      <c r="C314" s="42" t="s">
        <v>46</v>
      </c>
      <c r="D314" s="77" t="s">
        <v>40</v>
      </c>
      <c r="E314" s="77" t="s">
        <v>41</v>
      </c>
      <c r="F314" s="78">
        <f>IF(G314&lt;1940,"L",IF(G314&lt;1945,"SM",IF(G314&lt;1955,"M",IF(G314&gt;2000,"J",""))))</f>
        <v>0</v>
      </c>
      <c r="G314" s="77">
        <v>1956</v>
      </c>
      <c r="H314" s="79"/>
      <c r="I314" s="80"/>
      <c r="J314" s="80"/>
      <c r="K314" s="88"/>
      <c r="L314" s="81">
        <f>IF(X314&lt;&gt;"",(L$5-X314+1)*1.5,"")</f>
      </c>
      <c r="M314" s="102"/>
      <c r="N314" s="107"/>
      <c r="O314" s="84">
        <f>AH314</f>
        <v>0</v>
      </c>
      <c r="P314" s="84">
        <f>AI314</f>
        <v>0</v>
      </c>
      <c r="Q314" s="83">
        <f>SUM(H314:L314)</f>
        <v>0</v>
      </c>
      <c r="R314" s="85">
        <f>SUM(H314:L314)+MAX(M314,O314)</f>
        <v>0</v>
      </c>
      <c r="S314" s="86">
        <f>R314+MAX(U314,V314)</f>
        <v>0</v>
      </c>
      <c r="T314" s="85">
        <f>SUM($H314:$L314)+MAX(N314,P314)</f>
        <v>0</v>
      </c>
      <c r="U314" s="87">
        <f>IF(M314&gt;0,3,0)</f>
        <v>0</v>
      </c>
      <c r="V314" s="87">
        <f>IF(Q314&gt;0,3,0)</f>
        <v>0</v>
      </c>
      <c r="W314" s="88"/>
      <c r="X314" s="88"/>
      <c r="Y314" s="88"/>
      <c r="Z314" s="79"/>
      <c r="AA314" s="90"/>
      <c r="AB314" s="79"/>
      <c r="AC314" s="88"/>
      <c r="AD314" s="79"/>
      <c r="AE314" s="100"/>
      <c r="AF314" s="79"/>
      <c r="AG314" s="79"/>
      <c r="AH314" s="94">
        <f>MAX(AB314:AG314)</f>
        <v>0</v>
      </c>
      <c r="AI314" s="90">
        <f>AH314*AI$5</f>
        <v>0</v>
      </c>
      <c r="AP314" s="96"/>
      <c r="AQ314" s="2"/>
    </row>
    <row r="315" spans="1:35" s="95" customFormat="1" ht="15.75" customHeight="1" hidden="1">
      <c r="A315" s="75">
        <f>A314+1</f>
        <v>309</v>
      </c>
      <c r="B315" s="97" t="s">
        <v>368</v>
      </c>
      <c r="C315" s="42" t="s">
        <v>7</v>
      </c>
      <c r="D315" s="77" t="s">
        <v>40</v>
      </c>
      <c r="E315" s="77" t="s">
        <v>41</v>
      </c>
      <c r="F315" s="78">
        <f>IF(G315&lt;1939,"L",IF(G315&lt;1944,"SM",IF(G315&lt;1954,"M",IF(G315&gt;1999,"J",""))))</f>
        <v>0</v>
      </c>
      <c r="G315" s="77">
        <v>1955</v>
      </c>
      <c r="H315" s="79"/>
      <c r="I315" s="80"/>
      <c r="J315" s="80"/>
      <c r="K315" s="88"/>
      <c r="L315" s="81">
        <f>IF(X315&lt;&gt;"",(L$5-X315+1)*1.5,"")</f>
      </c>
      <c r="M315" s="102"/>
      <c r="N315" s="107"/>
      <c r="O315" s="84">
        <f>AH315</f>
        <v>0</v>
      </c>
      <c r="P315" s="84">
        <f>AI315</f>
        <v>0</v>
      </c>
      <c r="Q315" s="83">
        <f>SUM(H315:L315)</f>
        <v>0</v>
      </c>
      <c r="R315" s="85">
        <f>SUM(H315:L315)+MAX(M315,O315)</f>
        <v>0</v>
      </c>
      <c r="S315" s="86">
        <f>R315+MAX(U315,V315)</f>
        <v>0</v>
      </c>
      <c r="T315" s="85">
        <f>SUM($H315:$L315)+MAX(N315,P315)</f>
        <v>0</v>
      </c>
      <c r="U315" s="87">
        <f>IF(M315&gt;0,3,0)</f>
        <v>0</v>
      </c>
      <c r="V315" s="87">
        <f>IF(Q315&gt;0,3,0)</f>
        <v>0</v>
      </c>
      <c r="W315" s="88"/>
      <c r="X315" s="88"/>
      <c r="Y315" s="88"/>
      <c r="Z315" s="79"/>
      <c r="AA315" s="90"/>
      <c r="AB315" s="79"/>
      <c r="AC315" s="88"/>
      <c r="AD315" s="79"/>
      <c r="AE315" s="100"/>
      <c r="AF315" s="79"/>
      <c r="AG315" s="79"/>
      <c r="AH315" s="94">
        <f>MAX(AB315:AG315)</f>
        <v>0</v>
      </c>
      <c r="AI315" s="90">
        <f>AH315*AI$5</f>
        <v>0</v>
      </c>
    </row>
    <row r="316" spans="1:49" s="95" customFormat="1" ht="15.75" customHeight="1" hidden="1">
      <c r="A316" s="75">
        <f>A315+1</f>
        <v>310</v>
      </c>
      <c r="B316" s="134" t="s">
        <v>369</v>
      </c>
      <c r="C316" s="42"/>
      <c r="D316" s="42" t="s">
        <v>121</v>
      </c>
      <c r="E316" s="77" t="s">
        <v>41</v>
      </c>
      <c r="F316" s="78">
        <f>IF(G316&lt;1939,"L",IF(G316&lt;1944,"SM",IF(G316&lt;1954,"M",IF(G316&gt;1999,"J",""))))</f>
        <v>0</v>
      </c>
      <c r="G316" s="77"/>
      <c r="H316" s="79"/>
      <c r="I316" s="80"/>
      <c r="J316" s="80"/>
      <c r="K316" s="79"/>
      <c r="L316" s="81">
        <f>IF(X316&lt;&gt;"",(L$5-X316+1)*1.5,"")</f>
      </c>
      <c r="M316" s="82"/>
      <c r="N316" s="82"/>
      <c r="O316" s="84">
        <f>AH316</f>
        <v>0</v>
      </c>
      <c r="P316" s="84">
        <f>AI316</f>
        <v>0</v>
      </c>
      <c r="Q316" s="83">
        <f>SUM(H316:L316)</f>
        <v>0</v>
      </c>
      <c r="R316" s="85">
        <f>SUM(H316:L316)+MAX(M316,O316)</f>
        <v>0</v>
      </c>
      <c r="S316" s="86">
        <f>R316+MAX(U316,V316)</f>
        <v>0</v>
      </c>
      <c r="T316" s="85">
        <f>SUM($H316:$L316)+MAX(N316,P316)</f>
        <v>0</v>
      </c>
      <c r="U316" s="87">
        <f>IF(M316&gt;0,3,0)</f>
        <v>0</v>
      </c>
      <c r="V316" s="87">
        <f>IF(Q316&gt;0,3,0)</f>
        <v>0</v>
      </c>
      <c r="W316" s="88"/>
      <c r="X316" s="88"/>
      <c r="Y316" s="89"/>
      <c r="Z316" s="79"/>
      <c r="AA316" s="79"/>
      <c r="AB316" s="79"/>
      <c r="AC316" s="79"/>
      <c r="AD316" s="79"/>
      <c r="AE316" s="100"/>
      <c r="AF316" s="79"/>
      <c r="AG316" s="79"/>
      <c r="AH316" s="94">
        <f>MAX(AB316:AG316)</f>
        <v>0</v>
      </c>
      <c r="AI316" s="90">
        <f>AH316*AI$5</f>
        <v>0</v>
      </c>
      <c r="AP316" s="2"/>
      <c r="AU316" s="96"/>
      <c r="AV316" s="96"/>
      <c r="AW316" s="96"/>
    </row>
    <row r="317" spans="1:38" s="95" customFormat="1" ht="15.75" customHeight="1" hidden="1">
      <c r="A317" s="75">
        <f>A316+1</f>
        <v>311</v>
      </c>
      <c r="B317" s="111" t="s">
        <v>370</v>
      </c>
      <c r="C317" s="42"/>
      <c r="D317" s="42" t="s">
        <v>187</v>
      </c>
      <c r="E317" s="104" t="s">
        <v>41</v>
      </c>
      <c r="F317" s="78">
        <f>IF(G317&lt;1939,"L",IF(G317&lt;1944,"SM",IF(G317&lt;1954,"M",IF(G317&gt;1999,"J",""))))</f>
        <v>0</v>
      </c>
      <c r="G317" s="104"/>
      <c r="H317" s="105"/>
      <c r="I317" s="80"/>
      <c r="J317" s="80"/>
      <c r="K317" s="105"/>
      <c r="L317" s="81">
        <f>IF(X317&lt;&gt;"",(L$5-X317+1)*1.5,"")</f>
      </c>
      <c r="M317" s="82"/>
      <c r="N317" s="82"/>
      <c r="O317" s="84">
        <f>AH317</f>
        <v>0</v>
      </c>
      <c r="P317" s="84">
        <f>AI317</f>
        <v>0</v>
      </c>
      <c r="Q317" s="83">
        <f>SUM(H317:L317)</f>
        <v>0</v>
      </c>
      <c r="R317" s="85">
        <f>SUM(H317:L317)+MAX(M317,O317)</f>
        <v>0</v>
      </c>
      <c r="S317" s="86">
        <f>R317+MAX(U317,V317)</f>
        <v>0</v>
      </c>
      <c r="T317" s="85">
        <f>SUM($H317:$L317)+MAX(N317,P317)</f>
        <v>0</v>
      </c>
      <c r="U317" s="87">
        <f>IF(M317&gt;0,3,0)</f>
        <v>0</v>
      </c>
      <c r="V317" s="87">
        <f>IF(Q317&gt;0,3,0)</f>
        <v>0</v>
      </c>
      <c r="W317" s="88"/>
      <c r="X317" s="106"/>
      <c r="Y317" s="140"/>
      <c r="Z317" s="79"/>
      <c r="AA317" s="79"/>
      <c r="AB317" s="105"/>
      <c r="AC317" s="105"/>
      <c r="AD317" s="105"/>
      <c r="AE317" s="100"/>
      <c r="AF317" s="105"/>
      <c r="AG317" s="105"/>
      <c r="AH317" s="94">
        <f>MAX(AB317:AG317)</f>
        <v>0</v>
      </c>
      <c r="AI317" s="90">
        <f>AH317*AI$5</f>
        <v>0</v>
      </c>
      <c r="AJ317" s="2"/>
      <c r="AK317" s="2"/>
      <c r="AL317" s="96"/>
    </row>
    <row r="318" spans="1:35" s="95" customFormat="1" ht="15.75" customHeight="1" hidden="1">
      <c r="A318" s="75">
        <f>A317+1</f>
        <v>312</v>
      </c>
      <c r="B318" s="111" t="s">
        <v>371</v>
      </c>
      <c r="C318" s="42"/>
      <c r="D318" s="42" t="s">
        <v>209</v>
      </c>
      <c r="E318" s="77" t="s">
        <v>41</v>
      </c>
      <c r="F318" s="78">
        <f>IF(G318&lt;1939,"L",IF(G318&lt;1944,"SM",IF(G318&lt;1954,"M",IF(G318&gt;1999,"J",""))))</f>
        <v>0</v>
      </c>
      <c r="G318" s="77"/>
      <c r="H318" s="79"/>
      <c r="I318" s="80"/>
      <c r="J318" s="80"/>
      <c r="K318" s="79"/>
      <c r="L318" s="81">
        <f>IF(X318&lt;&gt;"",(L$5-X318+1)*1.5,"")</f>
      </c>
      <c r="M318" s="82"/>
      <c r="N318" s="82"/>
      <c r="O318" s="84">
        <f>AH318</f>
        <v>0</v>
      </c>
      <c r="P318" s="84">
        <f>AI318</f>
        <v>0</v>
      </c>
      <c r="Q318" s="83">
        <f>SUM(H318:L318)</f>
        <v>0</v>
      </c>
      <c r="R318" s="85">
        <f>SUM(H318:L318)+MAX(M318,O318)</f>
        <v>0</v>
      </c>
      <c r="S318" s="86">
        <f>R318+MAX(U318,V318)</f>
        <v>0</v>
      </c>
      <c r="T318" s="85">
        <f>SUM($H318:$L318)+MAX(N318,P318)</f>
        <v>0</v>
      </c>
      <c r="U318" s="87">
        <f>IF(M318&gt;0,3,0)</f>
        <v>0</v>
      </c>
      <c r="V318" s="87">
        <f>IF(Q318&gt;0,3,0)</f>
        <v>0</v>
      </c>
      <c r="W318" s="88"/>
      <c r="X318" s="88"/>
      <c r="Y318" s="89"/>
      <c r="Z318" s="79"/>
      <c r="AA318" s="79"/>
      <c r="AB318" s="79"/>
      <c r="AC318" s="79"/>
      <c r="AD318" s="79"/>
      <c r="AE318" s="100"/>
      <c r="AF318" s="79"/>
      <c r="AG318" s="79"/>
      <c r="AH318" s="94">
        <f>MAX(AB318:AG318)</f>
        <v>0</v>
      </c>
      <c r="AI318" s="90">
        <f>AH318*AI$5</f>
        <v>0</v>
      </c>
    </row>
    <row r="319" spans="1:35" s="95" customFormat="1" ht="15.75" customHeight="1" hidden="1">
      <c r="A319" s="75">
        <f>A318+1</f>
        <v>313</v>
      </c>
      <c r="B319" s="111" t="s">
        <v>372</v>
      </c>
      <c r="C319" s="42" t="s">
        <v>120</v>
      </c>
      <c r="D319" s="42" t="s">
        <v>373</v>
      </c>
      <c r="E319" s="77" t="s">
        <v>41</v>
      </c>
      <c r="F319" s="78">
        <f>IF(G319&lt;1939,"L",IF(G319&lt;1944,"SM",IF(G319&lt;1954,"M",IF(G319&gt;1999,"J",""))))</f>
        <v>0</v>
      </c>
      <c r="G319" s="77"/>
      <c r="H319" s="79"/>
      <c r="I319" s="80"/>
      <c r="J319" s="80"/>
      <c r="K319" s="79"/>
      <c r="L319" s="81">
        <f>IF(X319&lt;&gt;"",(L$5-X319+1)*1.5,"")</f>
      </c>
      <c r="M319" s="82"/>
      <c r="N319" s="82"/>
      <c r="O319" s="84">
        <f>AH319</f>
        <v>0</v>
      </c>
      <c r="P319" s="84">
        <f>AI319</f>
        <v>0</v>
      </c>
      <c r="Q319" s="83">
        <f>SUM(H319:L319)</f>
        <v>0</v>
      </c>
      <c r="R319" s="85">
        <f>SUM(H319:L319)+MAX(M319,O319)</f>
        <v>0</v>
      </c>
      <c r="S319" s="86">
        <f>R319+MAX(U319,V319)</f>
        <v>0</v>
      </c>
      <c r="T319" s="85">
        <f>SUM($H319:$L319)+MAX(N319,P319)</f>
        <v>0</v>
      </c>
      <c r="U319" s="87">
        <f>IF(M319&gt;0,3,0)</f>
        <v>0</v>
      </c>
      <c r="V319" s="87">
        <f>IF(Q319&gt;0,3,0)</f>
        <v>0</v>
      </c>
      <c r="W319" s="88"/>
      <c r="X319" s="88"/>
      <c r="Y319" s="109"/>
      <c r="Z319" s="79"/>
      <c r="AA319" s="79"/>
      <c r="AB319" s="79"/>
      <c r="AC319" s="79"/>
      <c r="AD319" s="79"/>
      <c r="AE319" s="100"/>
      <c r="AF319" s="79"/>
      <c r="AG319" s="79"/>
      <c r="AH319" s="94">
        <f>MAX(AB319:AG319)</f>
        <v>0</v>
      </c>
      <c r="AI319" s="90">
        <f>AH319*AI$5</f>
        <v>0</v>
      </c>
    </row>
    <row r="320" spans="1:35" s="95" customFormat="1" ht="15.75" customHeight="1" hidden="1">
      <c r="A320" s="75">
        <f>A319+1</f>
        <v>314</v>
      </c>
      <c r="B320" s="97" t="s">
        <v>374</v>
      </c>
      <c r="C320" s="42" t="s">
        <v>82</v>
      </c>
      <c r="D320" s="77" t="s">
        <v>40</v>
      </c>
      <c r="E320" s="77" t="s">
        <v>41</v>
      </c>
      <c r="F320" s="78">
        <f>IF(G320&lt;1940,"L",IF(G320&lt;1945,"SM",IF(G320&lt;1955,"M",IF(G320&gt;2000,"J",""))))</f>
        <v>0</v>
      </c>
      <c r="G320" s="77">
        <v>1960</v>
      </c>
      <c r="H320" s="79"/>
      <c r="I320" s="80"/>
      <c r="J320" s="80"/>
      <c r="K320" s="88"/>
      <c r="L320" s="81">
        <f>IF(X320&lt;&gt;"",(L$5-X320+1)*1.5,"")</f>
      </c>
      <c r="M320" s="82"/>
      <c r="N320" s="83"/>
      <c r="O320" s="84">
        <f>AH320</f>
        <v>0</v>
      </c>
      <c r="P320" s="84">
        <f>AI320</f>
        <v>0</v>
      </c>
      <c r="Q320" s="83">
        <f>SUM(H320:L320)</f>
        <v>0</v>
      </c>
      <c r="R320" s="85">
        <f>SUM(H320:L320)+MAX(M320,O320)</f>
        <v>0</v>
      </c>
      <c r="S320" s="86">
        <f>R320+MAX(U320,V320)</f>
        <v>0</v>
      </c>
      <c r="T320" s="85">
        <f>SUM($H320:$L320)+MAX(N320,P320)</f>
        <v>0</v>
      </c>
      <c r="U320" s="87">
        <f>IF(M320&gt;0,3,0)</f>
        <v>0</v>
      </c>
      <c r="V320" s="87">
        <f>IF(Q320&gt;0,3,0)</f>
        <v>0</v>
      </c>
      <c r="W320" s="88"/>
      <c r="X320" s="88"/>
      <c r="Y320" s="98"/>
      <c r="Z320" s="79"/>
      <c r="AA320" s="90"/>
      <c r="AB320" s="109"/>
      <c r="AC320" s="88"/>
      <c r="AD320" s="109"/>
      <c r="AE320" s="100"/>
      <c r="AF320" s="109"/>
      <c r="AG320" s="109"/>
      <c r="AH320" s="94">
        <f>MAX(AB320:AG320)</f>
        <v>0</v>
      </c>
      <c r="AI320" s="90">
        <f>AH320*AI$5</f>
        <v>0</v>
      </c>
    </row>
    <row r="321" spans="1:35" s="95" customFormat="1" ht="15.75" customHeight="1" hidden="1">
      <c r="A321" s="75">
        <f>A320+1</f>
        <v>315</v>
      </c>
      <c r="B321" s="111" t="s">
        <v>375</v>
      </c>
      <c r="C321" s="42" t="s">
        <v>120</v>
      </c>
      <c r="D321" s="42" t="s">
        <v>209</v>
      </c>
      <c r="E321" s="104" t="s">
        <v>41</v>
      </c>
      <c r="F321" s="78">
        <f>IF(G321&lt;1939,"L",IF(G321&lt;1944,"SM",IF(G321&lt;1954,"M",IF(G321&gt;1999,"J",""))))</f>
        <v>0</v>
      </c>
      <c r="G321" s="104"/>
      <c r="H321" s="105"/>
      <c r="I321" s="80"/>
      <c r="J321" s="80"/>
      <c r="K321" s="105"/>
      <c r="L321" s="81">
        <f>IF(X321&lt;&gt;"",(L$5-X321+1)*1.5,"")</f>
      </c>
      <c r="M321" s="82"/>
      <c r="N321" s="82"/>
      <c r="O321" s="84">
        <f>AH321</f>
        <v>0</v>
      </c>
      <c r="P321" s="84">
        <f>AI321</f>
        <v>0</v>
      </c>
      <c r="Q321" s="83">
        <f>SUM(H321:L321)</f>
        <v>0</v>
      </c>
      <c r="R321" s="85">
        <f>SUM(H321:L321)+MAX(M321,O321)</f>
        <v>0</v>
      </c>
      <c r="S321" s="86">
        <f>R321+MAX(U321,V321)</f>
        <v>0</v>
      </c>
      <c r="T321" s="85">
        <f>SUM($H321:$L321)+MAX(N321,P321)</f>
        <v>0</v>
      </c>
      <c r="U321" s="87">
        <f>IF(M321&gt;0,3,0)</f>
        <v>0</v>
      </c>
      <c r="V321" s="87">
        <f>IF(Q321&gt;0,3,0)</f>
        <v>0</v>
      </c>
      <c r="W321" s="88"/>
      <c r="X321" s="106"/>
      <c r="Y321" s="119"/>
      <c r="Z321" s="79"/>
      <c r="AA321" s="79"/>
      <c r="AB321" s="105"/>
      <c r="AC321" s="105"/>
      <c r="AD321" s="105"/>
      <c r="AE321" s="100"/>
      <c r="AF321" s="105"/>
      <c r="AG321" s="105"/>
      <c r="AH321" s="94">
        <f>MAX(AB321:AG321)</f>
        <v>0</v>
      </c>
      <c r="AI321" s="90">
        <f>AH321*AI$5</f>
        <v>0</v>
      </c>
    </row>
    <row r="322" spans="1:45" s="95" customFormat="1" ht="15.75" customHeight="1" hidden="1">
      <c r="A322" s="75">
        <f>A321+1</f>
        <v>316</v>
      </c>
      <c r="B322" s="111" t="s">
        <v>376</v>
      </c>
      <c r="C322" s="42"/>
      <c r="D322" s="42" t="s">
        <v>209</v>
      </c>
      <c r="E322" s="77" t="s">
        <v>41</v>
      </c>
      <c r="F322" s="78"/>
      <c r="G322" s="77"/>
      <c r="H322" s="79"/>
      <c r="I322" s="80"/>
      <c r="J322" s="80"/>
      <c r="K322" s="88"/>
      <c r="L322" s="81">
        <f>IF(X322&lt;&gt;"",(L$5-X322+1)*1.5,"")</f>
      </c>
      <c r="M322" s="82"/>
      <c r="N322" s="82"/>
      <c r="O322" s="84">
        <f>AH322</f>
        <v>0</v>
      </c>
      <c r="P322" s="84">
        <f>AI322</f>
        <v>0</v>
      </c>
      <c r="Q322" s="83">
        <f>SUM(H322:L322)</f>
        <v>0</v>
      </c>
      <c r="R322" s="85">
        <f>SUM(H322:L322)+MAX(M322,O322)</f>
        <v>0</v>
      </c>
      <c r="S322" s="86">
        <f>R322+MAX(U322,V322)</f>
        <v>0</v>
      </c>
      <c r="T322" s="85">
        <f>SUM($H322:$L322)+MAX(N322,P322)</f>
        <v>0</v>
      </c>
      <c r="U322" s="87">
        <f>IF(M322&gt;0,3,0)</f>
        <v>0</v>
      </c>
      <c r="V322" s="87">
        <f>IF(Q322&gt;0,3,0)</f>
        <v>0</v>
      </c>
      <c r="W322" s="88"/>
      <c r="X322" s="88"/>
      <c r="Y322" s="88"/>
      <c r="Z322" s="79"/>
      <c r="AA322" s="79"/>
      <c r="AB322" s="79"/>
      <c r="AC322" s="88"/>
      <c r="AD322" s="79"/>
      <c r="AE322" s="100"/>
      <c r="AF322" s="79"/>
      <c r="AG322" s="79"/>
      <c r="AH322" s="94">
        <f>MAX(AB322:AG322)</f>
        <v>0</v>
      </c>
      <c r="AI322" s="90">
        <f>AH322*AI$5</f>
        <v>0</v>
      </c>
      <c r="AN322" s="96"/>
      <c r="AO322" s="96"/>
      <c r="AR322" s="122"/>
      <c r="AS322" s="122"/>
    </row>
    <row r="323" spans="1:45" s="95" customFormat="1" ht="15.75" customHeight="1" hidden="1">
      <c r="A323" s="75">
        <f>A322+1</f>
        <v>317</v>
      </c>
      <c r="B323" s="111" t="s">
        <v>377</v>
      </c>
      <c r="C323" s="42"/>
      <c r="D323" s="42" t="s">
        <v>187</v>
      </c>
      <c r="E323" s="77" t="s">
        <v>41</v>
      </c>
      <c r="F323" s="78"/>
      <c r="G323" s="77"/>
      <c r="H323" s="79"/>
      <c r="I323" s="80"/>
      <c r="J323" s="80"/>
      <c r="K323" s="88"/>
      <c r="L323" s="81">
        <f>IF(X323&lt;&gt;"",(L$5-X323+1)*1.5,"")</f>
      </c>
      <c r="M323" s="82"/>
      <c r="N323" s="82"/>
      <c r="O323" s="84">
        <f>AH323</f>
        <v>0</v>
      </c>
      <c r="P323" s="84">
        <f>AI323</f>
        <v>0</v>
      </c>
      <c r="Q323" s="83">
        <f>SUM(H323:L323)</f>
        <v>0</v>
      </c>
      <c r="R323" s="85">
        <f>SUM(H323:L323)+MAX(M323,O323)</f>
        <v>0</v>
      </c>
      <c r="S323" s="86">
        <f>R323+MAX(U323,V323)</f>
        <v>0</v>
      </c>
      <c r="T323" s="85">
        <f>SUM($H323:$L323)+MAX(N323,P323)</f>
        <v>0</v>
      </c>
      <c r="U323" s="87">
        <f>IF(M323&gt;0,3,0)</f>
        <v>0</v>
      </c>
      <c r="V323" s="87">
        <f>IF(Q323&gt;0,3,0)</f>
        <v>0</v>
      </c>
      <c r="W323" s="88"/>
      <c r="X323" s="88"/>
      <c r="Y323" s="98"/>
      <c r="Z323" s="79"/>
      <c r="AA323" s="79"/>
      <c r="AB323" s="79"/>
      <c r="AC323" s="88"/>
      <c r="AD323" s="79"/>
      <c r="AE323" s="100"/>
      <c r="AF323" s="79"/>
      <c r="AG323" s="79"/>
      <c r="AH323" s="94">
        <f>MAX(AB323:AG323)</f>
        <v>0</v>
      </c>
      <c r="AI323" s="90">
        <f>AH323*AI$5</f>
        <v>0</v>
      </c>
      <c r="AR323" s="2"/>
      <c r="AS323" s="2"/>
    </row>
    <row r="324" spans="1:49" s="95" customFormat="1" ht="15.75" customHeight="1" hidden="1">
      <c r="A324" s="75">
        <f>A323+1</f>
        <v>318</v>
      </c>
      <c r="B324" s="113" t="s">
        <v>378</v>
      </c>
      <c r="C324" s="42" t="s">
        <v>120</v>
      </c>
      <c r="D324" s="42" t="s">
        <v>187</v>
      </c>
      <c r="E324" s="41" t="s">
        <v>73</v>
      </c>
      <c r="F324" s="78"/>
      <c r="G324" s="41"/>
      <c r="H324" s="79"/>
      <c r="I324" s="80"/>
      <c r="J324" s="80"/>
      <c r="K324" s="79"/>
      <c r="L324" s="81">
        <f>IF(X324&lt;&gt;"",(L$5-X324+1)*1.5,"")</f>
      </c>
      <c r="M324" s="82">
        <f>Z324</f>
        <v>0</v>
      </c>
      <c r="N324" s="83">
        <f>AA324</f>
        <v>0</v>
      </c>
      <c r="O324" s="84">
        <f>AH324</f>
        <v>0</v>
      </c>
      <c r="P324" s="84">
        <f>AI324</f>
        <v>0</v>
      </c>
      <c r="Q324" s="83">
        <f>SUM(H324:L324)</f>
        <v>0</v>
      </c>
      <c r="R324" s="85">
        <f>SUM(H324:L324)+MAX(M324,O324)</f>
        <v>0</v>
      </c>
      <c r="S324" s="86">
        <f>R324+MAX(U324,V324)</f>
        <v>0</v>
      </c>
      <c r="T324" s="85">
        <f>SUM($H324:$L324)+MAX(N324,P324)</f>
        <v>0</v>
      </c>
      <c r="U324" s="87">
        <f>IF(M324&gt;0,3,0)</f>
        <v>0</v>
      </c>
      <c r="V324" s="87">
        <f>IF(Q324&gt;0,3,0)</f>
        <v>0</v>
      </c>
      <c r="W324" s="88"/>
      <c r="X324" s="88"/>
      <c r="Y324" s="109"/>
      <c r="Z324" s="79">
        <f>IF(Y324&gt;0,Y$5-Y324+1,0)</f>
        <v>0</v>
      </c>
      <c r="AA324" s="90">
        <f>Z324*AA$5</f>
        <v>0</v>
      </c>
      <c r="AB324" s="79"/>
      <c r="AC324" s="88"/>
      <c r="AD324" s="79"/>
      <c r="AE324" s="100"/>
      <c r="AF324" s="79"/>
      <c r="AG324" s="79"/>
      <c r="AH324" s="94">
        <f>MAX(AB324:AG324)</f>
        <v>0</v>
      </c>
      <c r="AI324" s="90">
        <f>AH324*AI$5</f>
        <v>0</v>
      </c>
      <c r="AJ324" s="96"/>
      <c r="AP324" s="2"/>
      <c r="AU324" s="2"/>
      <c r="AV324" s="2"/>
      <c r="AW324" s="2"/>
    </row>
    <row r="325" spans="1:38" s="95" customFormat="1" ht="15.75" customHeight="1" hidden="1">
      <c r="A325" s="75">
        <f>A324+1</f>
        <v>319</v>
      </c>
      <c r="B325" s="134" t="s">
        <v>379</v>
      </c>
      <c r="C325" s="42" t="s">
        <v>120</v>
      </c>
      <c r="D325" s="42" t="s">
        <v>187</v>
      </c>
      <c r="E325" s="77" t="s">
        <v>41</v>
      </c>
      <c r="F325" s="78"/>
      <c r="G325" s="77"/>
      <c r="H325" s="79"/>
      <c r="I325" s="80"/>
      <c r="J325" s="80"/>
      <c r="K325" s="79"/>
      <c r="L325" s="81">
        <f>IF(X325&lt;&gt;"",(L$5-X325+1)*1.5,"")</f>
      </c>
      <c r="M325" s="82"/>
      <c r="N325" s="82"/>
      <c r="O325" s="84">
        <f>AH325</f>
        <v>0</v>
      </c>
      <c r="P325" s="84">
        <f>AI325</f>
        <v>0</v>
      </c>
      <c r="Q325" s="83">
        <f>SUM(H325:L325)</f>
        <v>0</v>
      </c>
      <c r="R325" s="85">
        <f>SUM(H325:L325)+MAX(M325,O325)</f>
        <v>0</v>
      </c>
      <c r="S325" s="86">
        <f>R325+MAX(U325,V325)</f>
        <v>0</v>
      </c>
      <c r="T325" s="85">
        <f>SUM($H325:$L325)+MAX(N325,P325)</f>
        <v>0</v>
      </c>
      <c r="U325" s="87">
        <f>IF(M325&gt;0,3,0)</f>
        <v>0</v>
      </c>
      <c r="V325" s="87">
        <f>IF(Q325&gt;0,3,0)</f>
        <v>0</v>
      </c>
      <c r="W325" s="88"/>
      <c r="X325" s="88"/>
      <c r="Y325" s="109"/>
      <c r="Z325" s="79"/>
      <c r="AA325" s="79"/>
      <c r="AB325" s="79"/>
      <c r="AC325" s="79"/>
      <c r="AD325" s="79"/>
      <c r="AE325" s="100"/>
      <c r="AF325" s="79"/>
      <c r="AG325" s="79"/>
      <c r="AH325" s="94">
        <f>MAX(AB325:AG325)</f>
        <v>0</v>
      </c>
      <c r="AI325" s="90">
        <f>AH325*AI$5</f>
        <v>0</v>
      </c>
      <c r="AL325" s="2"/>
    </row>
    <row r="326" spans="1:42" s="95" customFormat="1" ht="15.75" customHeight="1" hidden="1">
      <c r="A326" s="75">
        <f>A325+1</f>
        <v>320</v>
      </c>
      <c r="B326" s="97" t="s">
        <v>380</v>
      </c>
      <c r="C326" s="42" t="s">
        <v>46</v>
      </c>
      <c r="D326" s="77" t="s">
        <v>40</v>
      </c>
      <c r="E326" s="77" t="s">
        <v>41</v>
      </c>
      <c r="F326" s="78">
        <f>IF(G326&lt;1939,"L",IF(G326&lt;1944,"SM",IF(G326&lt;1954,"M",IF(G326&gt;1999,"J",""))))</f>
        <v>0</v>
      </c>
      <c r="G326" s="77">
        <v>1950</v>
      </c>
      <c r="H326" s="79"/>
      <c r="I326" s="80"/>
      <c r="J326" s="80"/>
      <c r="K326" s="88"/>
      <c r="L326" s="81">
        <f>IF(X326&lt;&gt;"",(L$5-X326+1)*1.5,"")</f>
      </c>
      <c r="M326" s="82"/>
      <c r="N326" s="82"/>
      <c r="O326" s="84">
        <f>AH326</f>
        <v>0</v>
      </c>
      <c r="P326" s="84">
        <f>AI326</f>
        <v>0</v>
      </c>
      <c r="Q326" s="83">
        <f>SUM(H326:L326)</f>
        <v>0</v>
      </c>
      <c r="R326" s="85">
        <f>SUM(H326:L326)+MAX(M326,O326)</f>
        <v>0</v>
      </c>
      <c r="S326" s="86">
        <f>R326+MAX(U326,V326)</f>
        <v>0</v>
      </c>
      <c r="T326" s="85">
        <f>SUM($H326:$L326)+MAX(N326,P326)</f>
        <v>0</v>
      </c>
      <c r="U326" s="87">
        <f>IF(M326&gt;0,3,0)</f>
        <v>0</v>
      </c>
      <c r="V326" s="87">
        <f>IF(Q326&gt;0,3,0)</f>
        <v>0</v>
      </c>
      <c r="W326" s="88"/>
      <c r="X326" s="88"/>
      <c r="Y326" s="98"/>
      <c r="Z326" s="79"/>
      <c r="AA326" s="79"/>
      <c r="AB326" s="79"/>
      <c r="AC326" s="88"/>
      <c r="AD326" s="79"/>
      <c r="AE326" s="100"/>
      <c r="AF326" s="79"/>
      <c r="AG326" s="79"/>
      <c r="AH326" s="94">
        <f>MAX(AB326:AG326)</f>
        <v>0</v>
      </c>
      <c r="AI326" s="90">
        <f>AH326*AI$5</f>
        <v>0</v>
      </c>
      <c r="AN326" s="96"/>
      <c r="AO326" s="96"/>
      <c r="AP326" s="2"/>
    </row>
    <row r="327" spans="1:46" s="95" customFormat="1" ht="15.75" customHeight="1" hidden="1">
      <c r="A327" s="75">
        <f>A326+1</f>
        <v>321</v>
      </c>
      <c r="B327" s="111" t="s">
        <v>381</v>
      </c>
      <c r="C327" s="42" t="s">
        <v>82</v>
      </c>
      <c r="D327" s="41" t="s">
        <v>187</v>
      </c>
      <c r="E327" s="77" t="s">
        <v>41</v>
      </c>
      <c r="F327" s="78">
        <f>IF(G327&lt;1939,"L",IF(G327&lt;1944,"SM",IF(G327&lt;1954,"M",IF(G327&gt;1999,"J",""))))</f>
        <v>0</v>
      </c>
      <c r="G327" s="77"/>
      <c r="H327" s="79"/>
      <c r="I327" s="80"/>
      <c r="J327" s="80"/>
      <c r="K327" s="88"/>
      <c r="L327" s="81">
        <f>IF(X327&lt;&gt;"",(L$5-X327+1)*1.5,"")</f>
      </c>
      <c r="M327" s="82">
        <f>Z327</f>
        <v>0</v>
      </c>
      <c r="N327" s="83">
        <f>AA327</f>
        <v>0</v>
      </c>
      <c r="O327" s="84">
        <f>AH327</f>
        <v>0</v>
      </c>
      <c r="P327" s="84">
        <f>AI327</f>
        <v>0</v>
      </c>
      <c r="Q327" s="83">
        <f>SUM(H327:L327)</f>
        <v>0</v>
      </c>
      <c r="R327" s="85">
        <f>SUM(H327:L327)+MAX(M327,O327)</f>
        <v>0</v>
      </c>
      <c r="S327" s="86">
        <f>R327+MAX(U327,V327)</f>
        <v>0</v>
      </c>
      <c r="T327" s="85">
        <f>SUM($H327:$L327)+MAX(N327,P327)</f>
        <v>0</v>
      </c>
      <c r="U327" s="87">
        <f>IF(M327&gt;0,3,0)</f>
        <v>0</v>
      </c>
      <c r="V327" s="87">
        <f>IF(Q327&gt;0,3,0)</f>
        <v>0</v>
      </c>
      <c r="W327" s="88"/>
      <c r="X327" s="88"/>
      <c r="Y327" s="98"/>
      <c r="Z327" s="79">
        <f>IF(Y327&gt;0,Y$5-Y327+1,0)</f>
        <v>0</v>
      </c>
      <c r="AA327" s="90">
        <f>Z327*AA$5</f>
        <v>0</v>
      </c>
      <c r="AB327" s="109"/>
      <c r="AC327" s="88"/>
      <c r="AD327" s="109"/>
      <c r="AE327" s="100"/>
      <c r="AF327" s="109"/>
      <c r="AG327" s="109"/>
      <c r="AH327" s="94">
        <f>MAX(AB327:AG327)</f>
        <v>0</v>
      </c>
      <c r="AI327" s="90">
        <f>AH327*AI$5</f>
        <v>0</v>
      </c>
      <c r="AM327" s="2"/>
      <c r="AN327" s="2"/>
      <c r="AO327" s="2"/>
      <c r="AQ327" s="2"/>
      <c r="AR327" s="2"/>
      <c r="AS327" s="2"/>
      <c r="AT327" s="2"/>
    </row>
    <row r="328" spans="1:37" s="95" customFormat="1" ht="15.75" customHeight="1" hidden="1">
      <c r="A328" s="75">
        <f>A327+1</f>
        <v>322</v>
      </c>
      <c r="B328" s="111" t="s">
        <v>382</v>
      </c>
      <c r="C328" s="42" t="s">
        <v>120</v>
      </c>
      <c r="D328" s="77" t="s">
        <v>121</v>
      </c>
      <c r="E328" s="77" t="s">
        <v>41</v>
      </c>
      <c r="F328" s="78"/>
      <c r="G328" s="104"/>
      <c r="H328" s="105"/>
      <c r="I328" s="80"/>
      <c r="J328" s="80"/>
      <c r="K328" s="106"/>
      <c r="L328" s="81">
        <f>IF(X328&lt;&gt;"",(L$5-X328+1)*1.5,"")</f>
      </c>
      <c r="M328" s="82">
        <f>Z328</f>
        <v>0</v>
      </c>
      <c r="N328" s="83">
        <f>AA328</f>
        <v>0</v>
      </c>
      <c r="O328" s="84">
        <f>AH328</f>
        <v>0</v>
      </c>
      <c r="P328" s="84">
        <f>AI328</f>
        <v>0</v>
      </c>
      <c r="Q328" s="83">
        <f>SUM(H328:L328)</f>
        <v>0</v>
      </c>
      <c r="R328" s="85">
        <f>SUM(H328:L328)+MAX(M328,O328)</f>
        <v>0</v>
      </c>
      <c r="S328" s="86">
        <f>R328+MAX(U328,V328)</f>
        <v>0</v>
      </c>
      <c r="T328" s="85">
        <f>SUM($H328:$L328)+MAX(N328,P328)</f>
        <v>0</v>
      </c>
      <c r="U328" s="87">
        <f>IF(M328&gt;0,3,0)</f>
        <v>0</v>
      </c>
      <c r="V328" s="87">
        <f>IF(Q328&gt;0,3,0)</f>
        <v>0</v>
      </c>
      <c r="W328" s="88"/>
      <c r="X328" s="88"/>
      <c r="Y328" s="98"/>
      <c r="Z328" s="79">
        <f>IF(Y328&gt;0,Y$5-Y328+1,0)</f>
        <v>0</v>
      </c>
      <c r="AA328" s="90">
        <f>Z328*AA$5</f>
        <v>0</v>
      </c>
      <c r="AB328" s="79"/>
      <c r="AC328" s="88"/>
      <c r="AD328" s="79"/>
      <c r="AE328" s="100"/>
      <c r="AF328" s="79"/>
      <c r="AG328" s="79"/>
      <c r="AH328" s="94">
        <f>MAX(AB328:AG328)</f>
        <v>0</v>
      </c>
      <c r="AI328" s="90">
        <f>AH328*AI$5</f>
        <v>0</v>
      </c>
      <c r="AK328" s="2"/>
    </row>
    <row r="329" spans="1:41" s="95" customFormat="1" ht="15.75" customHeight="1" hidden="1">
      <c r="A329" s="75">
        <f>A328+1</f>
        <v>323</v>
      </c>
      <c r="B329" s="97" t="s">
        <v>383</v>
      </c>
      <c r="C329" s="42" t="s">
        <v>44</v>
      </c>
      <c r="D329" s="77" t="s">
        <v>40</v>
      </c>
      <c r="E329" s="77" t="s">
        <v>41</v>
      </c>
      <c r="F329" s="78">
        <f>IF(G329&lt;1940,"L",IF(G329&lt;1945,"SM",IF(G329&lt;1955,"M",IF(G329&gt;2000,"J",""))))</f>
        <v>0</v>
      </c>
      <c r="G329" s="77">
        <v>1993</v>
      </c>
      <c r="H329" s="79"/>
      <c r="I329" s="80"/>
      <c r="J329" s="80"/>
      <c r="K329" s="88"/>
      <c r="L329" s="81">
        <f>IF(X329&lt;&gt;"",(L$5-X329+1)*1.5,"")</f>
      </c>
      <c r="M329" s="82"/>
      <c r="N329" s="83"/>
      <c r="O329" s="84">
        <f>AH329</f>
        <v>0</v>
      </c>
      <c r="P329" s="84">
        <f>AI329</f>
        <v>0</v>
      </c>
      <c r="Q329" s="83">
        <f>SUM(H329:L329)</f>
        <v>0</v>
      </c>
      <c r="R329" s="85">
        <f>SUM(H329:L329)+MAX(M329,O329)</f>
        <v>0</v>
      </c>
      <c r="S329" s="86">
        <f>R329+MAX(U329,V329)</f>
        <v>0</v>
      </c>
      <c r="T329" s="85">
        <f>SUM($H329:$L329)+MAX(N329,P329)</f>
        <v>0</v>
      </c>
      <c r="U329" s="87">
        <f>IF(M329&gt;0,3,0)</f>
        <v>0</v>
      </c>
      <c r="V329" s="87">
        <f>IF(Q329&gt;0,3,0)</f>
        <v>0</v>
      </c>
      <c r="W329" s="88"/>
      <c r="X329" s="88"/>
      <c r="Y329" s="88"/>
      <c r="Z329" s="79"/>
      <c r="AA329" s="90"/>
      <c r="AB329" s="79"/>
      <c r="AC329" s="88"/>
      <c r="AD329" s="79"/>
      <c r="AE329" s="100"/>
      <c r="AF329" s="79"/>
      <c r="AG329" s="79"/>
      <c r="AH329" s="94">
        <f>MAX(AB329:AG329)</f>
        <v>0</v>
      </c>
      <c r="AI329" s="90">
        <f>AH329*AI$5</f>
        <v>0</v>
      </c>
      <c r="AN329" s="2"/>
      <c r="AO329" s="2"/>
    </row>
    <row r="330" spans="1:46" s="95" customFormat="1" ht="15.75" customHeight="1" hidden="1">
      <c r="A330" s="75">
        <f>A329+1</f>
        <v>324</v>
      </c>
      <c r="B330" s="76" t="s">
        <v>384</v>
      </c>
      <c r="C330" s="42" t="s">
        <v>44</v>
      </c>
      <c r="D330" s="77" t="s">
        <v>40</v>
      </c>
      <c r="E330" s="104" t="s">
        <v>41</v>
      </c>
      <c r="F330" s="78">
        <f>IF(G330&lt;1939,"L",IF(G330&lt;1944,"SM",IF(G330&lt;1954,"M",IF(G330&gt;1999,"J",""))))</f>
        <v>0</v>
      </c>
      <c r="G330" s="104">
        <v>1963</v>
      </c>
      <c r="H330" s="105"/>
      <c r="I330" s="80"/>
      <c r="J330" s="80"/>
      <c r="K330" s="106"/>
      <c r="L330" s="81">
        <f>IF(X330&lt;&gt;"",(L$5-X330+1)*1.5,"")</f>
      </c>
      <c r="M330" s="102"/>
      <c r="N330" s="102"/>
      <c r="O330" s="84">
        <f>AH330</f>
        <v>0</v>
      </c>
      <c r="P330" s="84">
        <f>AI330</f>
        <v>0</v>
      </c>
      <c r="Q330" s="83">
        <f>SUM(H330:L330)</f>
        <v>0</v>
      </c>
      <c r="R330" s="85">
        <f>SUM(H330:L330)+MAX(M330,O330)</f>
        <v>0</v>
      </c>
      <c r="S330" s="86">
        <f>R330+MAX(U330,V330)</f>
        <v>0</v>
      </c>
      <c r="T330" s="85">
        <f>SUM($H330:$L330)+MAX(N330,P330)</f>
        <v>0</v>
      </c>
      <c r="U330" s="87">
        <f>IF(M330&gt;0,3,0)</f>
        <v>0</v>
      </c>
      <c r="V330" s="87">
        <f>IF(Q330&gt;0,3,0)</f>
        <v>0</v>
      </c>
      <c r="W330" s="88"/>
      <c r="X330" s="106"/>
      <c r="Y330" s="106"/>
      <c r="Z330" s="91"/>
      <c r="AA330" s="91"/>
      <c r="AB330" s="105"/>
      <c r="AC330" s="106"/>
      <c r="AD330" s="105"/>
      <c r="AE330" s="100"/>
      <c r="AF330" s="105"/>
      <c r="AG330" s="79"/>
      <c r="AH330" s="94">
        <f>MAX(AB330:AG330)</f>
        <v>0</v>
      </c>
      <c r="AI330" s="90">
        <f>AH330*AI$5</f>
        <v>0</v>
      </c>
      <c r="AM330" s="96"/>
      <c r="AN330" s="2"/>
      <c r="AO330" s="2"/>
      <c r="AT330" s="2"/>
    </row>
    <row r="331" spans="1:39" s="95" customFormat="1" ht="15.75" customHeight="1" hidden="1">
      <c r="A331" s="75">
        <f>A330+1</f>
        <v>325</v>
      </c>
      <c r="B331" s="76" t="s">
        <v>385</v>
      </c>
      <c r="C331" s="42" t="s">
        <v>46</v>
      </c>
      <c r="D331" s="77" t="s">
        <v>40</v>
      </c>
      <c r="E331" s="77" t="s">
        <v>41</v>
      </c>
      <c r="F331" s="78">
        <f>IF(G331&lt;1939,"L",IF(G331&lt;1944,"SM",IF(G331&lt;1954,"M",IF(G331&gt;1999,"J",""))))</f>
        <v>0</v>
      </c>
      <c r="G331" s="77">
        <v>1946</v>
      </c>
      <c r="H331" s="79"/>
      <c r="I331" s="80"/>
      <c r="J331" s="80"/>
      <c r="K331" s="79"/>
      <c r="L331" s="81">
        <f>IF(X331&lt;&gt;"",(L$5-X331+1)*1.5,"")</f>
      </c>
      <c r="M331" s="82"/>
      <c r="N331" s="82"/>
      <c r="O331" s="84">
        <f>AH331</f>
        <v>0</v>
      </c>
      <c r="P331" s="84">
        <f>AI331</f>
        <v>0</v>
      </c>
      <c r="Q331" s="83">
        <f>SUM(H331:L331)</f>
        <v>0</v>
      </c>
      <c r="R331" s="85">
        <f>SUM(H331:L331)+MAX(M331,O331)</f>
        <v>0</v>
      </c>
      <c r="S331" s="86">
        <f>R331+MAX(U331,V331)</f>
        <v>0</v>
      </c>
      <c r="T331" s="85">
        <f>SUM($H331:$L331)+MAX(N331,P331)</f>
        <v>0</v>
      </c>
      <c r="U331" s="87">
        <f>IF(M331&gt;0,3,0)</f>
        <v>0</v>
      </c>
      <c r="V331" s="87">
        <f>IF(Q331&gt;0,3,0)</f>
        <v>0</v>
      </c>
      <c r="W331" s="88"/>
      <c r="X331" s="88"/>
      <c r="Y331" s="109"/>
      <c r="Z331" s="79"/>
      <c r="AA331" s="79"/>
      <c r="AB331" s="79"/>
      <c r="AC331" s="79"/>
      <c r="AD331" s="79"/>
      <c r="AE331" s="100"/>
      <c r="AF331" s="79"/>
      <c r="AG331" s="79"/>
      <c r="AH331" s="94">
        <f>MAX(AB331:AG331)</f>
        <v>0</v>
      </c>
      <c r="AI331" s="90">
        <f>AH331*AI$5</f>
        <v>0</v>
      </c>
      <c r="AJ331" s="2"/>
      <c r="AL331" s="2"/>
      <c r="AM331" s="2"/>
    </row>
    <row r="332" spans="1:35" s="95" customFormat="1" ht="15.75" customHeight="1" hidden="1">
      <c r="A332" s="75">
        <f>A331+1</f>
        <v>326</v>
      </c>
      <c r="B332" s="97" t="s">
        <v>386</v>
      </c>
      <c r="C332" s="42" t="s">
        <v>7</v>
      </c>
      <c r="D332" s="77" t="s">
        <v>40</v>
      </c>
      <c r="E332" s="104" t="s">
        <v>41</v>
      </c>
      <c r="F332" s="78">
        <f>IF(G332&lt;1940,"L",IF(G332&lt;1945,"SM",IF(G332&lt;1955,"M",IF(G332&gt;2000,"J",""))))</f>
        <v>0</v>
      </c>
      <c r="G332" s="104">
        <v>1948</v>
      </c>
      <c r="H332" s="79"/>
      <c r="I332" s="80"/>
      <c r="J332" s="80"/>
      <c r="K332" s="88"/>
      <c r="L332" s="81">
        <f>IF(X332&lt;&gt;"",(L$5-X332+1)*1.5,"")</f>
      </c>
      <c r="M332" s="102"/>
      <c r="N332" s="107"/>
      <c r="O332" s="84">
        <f>AH332</f>
        <v>0</v>
      </c>
      <c r="P332" s="84">
        <f>AI332</f>
        <v>0</v>
      </c>
      <c r="Q332" s="83">
        <f>SUM(H332:L332)</f>
        <v>0</v>
      </c>
      <c r="R332" s="85">
        <f>SUM(H332:L332)+MAX(M332,O332)</f>
        <v>0</v>
      </c>
      <c r="S332" s="86">
        <f>R332+MAX(U332,V332)</f>
        <v>0</v>
      </c>
      <c r="T332" s="85">
        <f>SUM($H332:$L332)+MAX(N332,P332)</f>
        <v>0</v>
      </c>
      <c r="U332" s="87">
        <f>IF(M332&gt;0,3,0)</f>
        <v>0</v>
      </c>
      <c r="V332" s="87">
        <f>IF(Q332&gt;0,3,0)</f>
        <v>0</v>
      </c>
      <c r="W332" s="88"/>
      <c r="X332" s="88"/>
      <c r="Y332" s="88"/>
      <c r="Z332" s="79"/>
      <c r="AA332" s="90"/>
      <c r="AB332" s="79"/>
      <c r="AC332" s="88"/>
      <c r="AD332" s="79"/>
      <c r="AE332" s="100"/>
      <c r="AF332" s="79"/>
      <c r="AG332" s="79"/>
      <c r="AH332" s="94">
        <f>MAX(AB332:AG332)</f>
        <v>0</v>
      </c>
      <c r="AI332" s="90">
        <f>AH332*AI$5</f>
        <v>0</v>
      </c>
    </row>
    <row r="333" spans="1:45" s="95" customFormat="1" ht="15.75" customHeight="1" hidden="1">
      <c r="A333" s="75">
        <f>A332+1</f>
        <v>327</v>
      </c>
      <c r="B333" s="97" t="s">
        <v>387</v>
      </c>
      <c r="C333" s="42" t="s">
        <v>94</v>
      </c>
      <c r="D333" s="77" t="s">
        <v>40</v>
      </c>
      <c r="E333" s="77" t="s">
        <v>41</v>
      </c>
      <c r="F333" s="78">
        <f>IF(G333&lt;1939,"L",IF(G333&lt;1944,"SM",IF(G333&lt;1954,"M",IF(G333&gt;1999,"J",""))))</f>
        <v>0</v>
      </c>
      <c r="G333" s="77">
        <v>1956</v>
      </c>
      <c r="H333" s="79"/>
      <c r="I333" s="80"/>
      <c r="J333" s="80"/>
      <c r="K333" s="88"/>
      <c r="L333" s="81">
        <f>IF(X333&lt;&gt;"",(L$5-X333+1)*1.5,"")</f>
      </c>
      <c r="M333" s="82"/>
      <c r="N333" s="82"/>
      <c r="O333" s="84">
        <f>AH333</f>
        <v>0</v>
      </c>
      <c r="P333" s="84">
        <f>AI333</f>
        <v>0</v>
      </c>
      <c r="Q333" s="83">
        <f>SUM(H333:L333)</f>
        <v>0</v>
      </c>
      <c r="R333" s="85">
        <f>SUM(H333:L333)+MAX(M333,O333)</f>
        <v>0</v>
      </c>
      <c r="S333" s="86">
        <f>R333+MAX(U333,V333)</f>
        <v>0</v>
      </c>
      <c r="T333" s="85">
        <f>SUM($H333:$L333)+MAX(N333,P333)</f>
        <v>0</v>
      </c>
      <c r="U333" s="87">
        <f>IF(M333&gt;0,3,0)</f>
        <v>0</v>
      </c>
      <c r="V333" s="87">
        <f>IF(Q333&gt;0,3,0)</f>
        <v>0</v>
      </c>
      <c r="W333" s="88"/>
      <c r="X333" s="88"/>
      <c r="Y333" s="98"/>
      <c r="Z333" s="79"/>
      <c r="AA333" s="79"/>
      <c r="AB333" s="79"/>
      <c r="AC333" s="88"/>
      <c r="AD333" s="79"/>
      <c r="AE333" s="100"/>
      <c r="AF333" s="79"/>
      <c r="AG333" s="79"/>
      <c r="AH333" s="94">
        <f>MAX(AB333:AG333)</f>
        <v>0</v>
      </c>
      <c r="AI333" s="90">
        <f>AH333*AI$5</f>
        <v>0</v>
      </c>
      <c r="AP333" s="2"/>
      <c r="AR333" s="2"/>
      <c r="AS333" s="2"/>
    </row>
    <row r="334" spans="1:43" s="95" customFormat="1" ht="15.75" customHeight="1" hidden="1">
      <c r="A334" s="75">
        <f>A333+1</f>
        <v>328</v>
      </c>
      <c r="B334" s="97" t="s">
        <v>388</v>
      </c>
      <c r="C334" s="42" t="s">
        <v>82</v>
      </c>
      <c r="D334" s="77" t="s">
        <v>40</v>
      </c>
      <c r="E334" s="77" t="s">
        <v>41</v>
      </c>
      <c r="F334" s="78">
        <f>IF(G334&lt;1940,"L",IF(G334&lt;1945,"SM",IF(G334&lt;1955,"M",IF(G334&gt;2000,"J",""))))</f>
        <v>0</v>
      </c>
      <c r="G334" s="77">
        <v>1963</v>
      </c>
      <c r="H334" s="79"/>
      <c r="I334" s="80"/>
      <c r="J334" s="80"/>
      <c r="K334" s="88"/>
      <c r="L334" s="81">
        <f>IF(X334&lt;&gt;"",(L$5-X334+1)*1.5,"")</f>
      </c>
      <c r="M334" s="82"/>
      <c r="N334" s="82"/>
      <c r="O334" s="84">
        <f>AH334</f>
        <v>0</v>
      </c>
      <c r="P334" s="84">
        <f>AI334</f>
        <v>0</v>
      </c>
      <c r="Q334" s="83">
        <f>SUM(H334:L334)</f>
        <v>0</v>
      </c>
      <c r="R334" s="85">
        <f>SUM(H334:L334)+MAX(M334,O334)</f>
        <v>0</v>
      </c>
      <c r="S334" s="86">
        <f>R334+MAX(U334,V334)</f>
        <v>0</v>
      </c>
      <c r="T334" s="85">
        <f>SUM($H334:$L334)+MAX(N334,P334)</f>
        <v>0</v>
      </c>
      <c r="U334" s="87">
        <f>IF(M334&gt;0,3,0)</f>
        <v>0</v>
      </c>
      <c r="V334" s="87">
        <f>IF(Q334&gt;0,3,0)</f>
        <v>0</v>
      </c>
      <c r="W334" s="88"/>
      <c r="X334" s="88"/>
      <c r="Y334" s="88"/>
      <c r="Z334" s="79"/>
      <c r="AA334" s="79"/>
      <c r="AB334" s="79"/>
      <c r="AC334" s="88"/>
      <c r="AD334" s="79"/>
      <c r="AE334" s="100"/>
      <c r="AF334" s="79"/>
      <c r="AG334" s="79"/>
      <c r="AH334" s="94">
        <f>MAX(AB334:AG334)</f>
        <v>0</v>
      </c>
      <c r="AI334" s="90">
        <f>AH334*AI$5</f>
        <v>0</v>
      </c>
      <c r="AM334" s="2"/>
      <c r="AQ334" s="2"/>
    </row>
    <row r="335" spans="1:49" s="95" customFormat="1" ht="15.75" customHeight="1" hidden="1">
      <c r="A335" s="75">
        <f>A334+1</f>
        <v>329</v>
      </c>
      <c r="B335" s="76" t="s">
        <v>389</v>
      </c>
      <c r="C335" s="42" t="s">
        <v>46</v>
      </c>
      <c r="D335" s="77" t="s">
        <v>40</v>
      </c>
      <c r="E335" s="104" t="s">
        <v>41</v>
      </c>
      <c r="F335" s="78">
        <f>IF(G335&lt;1940,"L",IF(G335&lt;1945,"SM",IF(G335&lt;1955,"M",IF(G335&gt;2000,"J",""))))</f>
        <v>0</v>
      </c>
      <c r="G335" s="104">
        <v>1960</v>
      </c>
      <c r="H335" s="105"/>
      <c r="I335" s="80"/>
      <c r="J335" s="80"/>
      <c r="K335" s="106"/>
      <c r="L335" s="81">
        <f>IF(X335&lt;&gt;"",(L$5-X335+1)*1.5,"")</f>
      </c>
      <c r="M335" s="82"/>
      <c r="N335" s="82"/>
      <c r="O335" s="84">
        <f>AH335</f>
        <v>0</v>
      </c>
      <c r="P335" s="84">
        <f>AI335</f>
        <v>0</v>
      </c>
      <c r="Q335" s="83">
        <f>SUM(H335:L335)</f>
        <v>0</v>
      </c>
      <c r="R335" s="85">
        <f>SUM(H335:L335)+MAX(M335,O335)</f>
        <v>0</v>
      </c>
      <c r="S335" s="86">
        <f>R335+MAX(U335,V335)</f>
        <v>0</v>
      </c>
      <c r="T335" s="85">
        <f>SUM($H335:$L335)+MAX(N335,P335)</f>
        <v>0</v>
      </c>
      <c r="U335" s="87">
        <f>IF(M335&gt;0,3,0)</f>
        <v>0</v>
      </c>
      <c r="V335" s="87">
        <f>IF(Q335&gt;0,3,0)</f>
        <v>0</v>
      </c>
      <c r="W335" s="88"/>
      <c r="X335" s="106"/>
      <c r="Y335" s="118"/>
      <c r="Z335" s="79"/>
      <c r="AA335" s="79"/>
      <c r="AB335" s="105"/>
      <c r="AC335" s="106"/>
      <c r="AD335" s="105"/>
      <c r="AE335" s="100"/>
      <c r="AF335" s="105"/>
      <c r="AG335" s="105"/>
      <c r="AH335" s="94">
        <f>MAX(AB335:AG335)</f>
        <v>0</v>
      </c>
      <c r="AI335" s="90">
        <f>AH335*AI$5</f>
        <v>0</v>
      </c>
      <c r="AJ335" s="96"/>
      <c r="AU335" s="96"/>
      <c r="AV335" s="96"/>
      <c r="AW335" s="96"/>
    </row>
    <row r="336" spans="1:49" s="95" customFormat="1" ht="15.75" customHeight="1" hidden="1">
      <c r="A336" s="75">
        <f>A335+1</f>
        <v>330</v>
      </c>
      <c r="B336" s="97" t="s">
        <v>389</v>
      </c>
      <c r="C336" s="42" t="s">
        <v>46</v>
      </c>
      <c r="D336" s="77" t="s">
        <v>40</v>
      </c>
      <c r="E336" s="77" t="s">
        <v>41</v>
      </c>
      <c r="F336" s="78">
        <f>IF(G336&lt;1939,"L",IF(G336&lt;1944,"SM",IF(G336&lt;1954,"M",IF(G336&gt;1999,"J",""))))</f>
        <v>0</v>
      </c>
      <c r="G336" s="77">
        <v>1971</v>
      </c>
      <c r="H336" s="79"/>
      <c r="I336" s="80"/>
      <c r="J336" s="80"/>
      <c r="K336" s="88"/>
      <c r="L336" s="81">
        <f>IF(X336&lt;&gt;"",(L$5-X336+1)*1.5,"")</f>
      </c>
      <c r="M336" s="82"/>
      <c r="N336" s="83"/>
      <c r="O336" s="84">
        <f>AH336</f>
        <v>0</v>
      </c>
      <c r="P336" s="84">
        <f>AI336</f>
        <v>0</v>
      </c>
      <c r="Q336" s="83">
        <f>SUM(H336:L336)</f>
        <v>0</v>
      </c>
      <c r="R336" s="85">
        <f>SUM(H336:L336)+MAX(M336,O336)</f>
        <v>0</v>
      </c>
      <c r="S336" s="86">
        <f>R336+MAX(U336,V336)</f>
        <v>0</v>
      </c>
      <c r="T336" s="85">
        <f>SUM($H336:$L336)+MAX(N336,P336)</f>
        <v>0</v>
      </c>
      <c r="U336" s="87">
        <f>IF(M336&gt;0,3,0)</f>
        <v>0</v>
      </c>
      <c r="V336" s="87">
        <f>IF(Q336&gt;0,3,0)</f>
        <v>0</v>
      </c>
      <c r="W336" s="88"/>
      <c r="X336" s="88"/>
      <c r="Y336" s="88"/>
      <c r="Z336" s="79"/>
      <c r="AA336" s="90"/>
      <c r="AB336" s="79"/>
      <c r="AC336" s="88"/>
      <c r="AD336" s="79"/>
      <c r="AE336" s="100"/>
      <c r="AF336" s="79"/>
      <c r="AG336" s="79"/>
      <c r="AH336" s="94">
        <f>MAX(AB336:AG336)</f>
        <v>0</v>
      </c>
      <c r="AI336" s="90">
        <f>AH336*AI$5</f>
        <v>0</v>
      </c>
      <c r="AU336" s="2"/>
      <c r="AV336" s="2"/>
      <c r="AW336" s="2"/>
    </row>
    <row r="337" spans="1:39" s="95" customFormat="1" ht="15.75" customHeight="1" hidden="1">
      <c r="A337" s="75">
        <f>A336+1</f>
        <v>331</v>
      </c>
      <c r="B337" s="97" t="s">
        <v>390</v>
      </c>
      <c r="C337" s="42" t="s">
        <v>82</v>
      </c>
      <c r="D337" s="77" t="s">
        <v>40</v>
      </c>
      <c r="E337" s="77" t="s">
        <v>41</v>
      </c>
      <c r="F337" s="78">
        <f>IF(G337&lt;1939,"L",IF(G337&lt;1944,"SM",IF(G337&lt;1954,"M",IF(G337&gt;1999,"J",""))))</f>
        <v>0</v>
      </c>
      <c r="G337" s="77">
        <v>1982</v>
      </c>
      <c r="H337" s="79"/>
      <c r="I337" s="80"/>
      <c r="J337" s="80"/>
      <c r="K337" s="88"/>
      <c r="L337" s="88">
        <f>IF(X337&lt;&gt;"",(L$5-X337+1)*1.5,"")</f>
      </c>
      <c r="M337" s="80"/>
      <c r="N337" s="80"/>
      <c r="O337" s="84">
        <f>AH337</f>
        <v>0</v>
      </c>
      <c r="P337" s="84">
        <f>AI337</f>
        <v>0</v>
      </c>
      <c r="Q337" s="83">
        <f>SUM(H337:L337)</f>
        <v>0</v>
      </c>
      <c r="R337" s="85">
        <f>SUM(H337:L337)+MAX(M337,O337)</f>
        <v>0</v>
      </c>
      <c r="S337" s="86">
        <f>R337+MAX(U337,V337)</f>
        <v>0</v>
      </c>
      <c r="T337" s="85">
        <f>SUM($H337:$L337)+MAX(N337,P337)</f>
        <v>0</v>
      </c>
      <c r="U337" s="131">
        <f>IF(M337&gt;0,3,0)</f>
        <v>0</v>
      </c>
      <c r="V337" s="131">
        <f>IF(Q337&gt;0,3,0)</f>
        <v>0</v>
      </c>
      <c r="W337" s="88"/>
      <c r="X337" s="88"/>
      <c r="Y337" s="98"/>
      <c r="Z337" s="79"/>
      <c r="AA337" s="79"/>
      <c r="AB337" s="79"/>
      <c r="AC337" s="88"/>
      <c r="AD337" s="79"/>
      <c r="AE337" s="100"/>
      <c r="AF337" s="79"/>
      <c r="AG337" s="79"/>
      <c r="AH337" s="141">
        <f>MAX(AB337:AG337)</f>
        <v>0</v>
      </c>
      <c r="AI337" s="90">
        <f>AH337*AI$5</f>
        <v>0</v>
      </c>
      <c r="AM337" s="2"/>
    </row>
    <row r="338" spans="1:35" s="95" customFormat="1" ht="15.75" customHeight="1" hidden="1">
      <c r="A338" s="75">
        <f>A337+1</f>
        <v>332</v>
      </c>
      <c r="B338" s="97" t="s">
        <v>391</v>
      </c>
      <c r="C338" s="42" t="s">
        <v>46</v>
      </c>
      <c r="D338" s="77" t="s">
        <v>40</v>
      </c>
      <c r="E338" s="77" t="s">
        <v>41</v>
      </c>
      <c r="F338" s="78">
        <f>IF(G338&lt;1939,"L",IF(G338&lt;1944,"SM",IF(G338&lt;1954,"M",IF(G338&gt;1999,"J",""))))</f>
        <v>0</v>
      </c>
      <c r="G338" s="77">
        <v>1957</v>
      </c>
      <c r="H338" s="79"/>
      <c r="I338" s="80"/>
      <c r="J338" s="80"/>
      <c r="K338" s="88"/>
      <c r="L338" s="88">
        <f>IF(X338&lt;&gt;"",(L$5-X338+1)*1.5,"")</f>
      </c>
      <c r="M338" s="102"/>
      <c r="N338" s="107"/>
      <c r="O338" s="84">
        <f>AH338</f>
        <v>0</v>
      </c>
      <c r="P338" s="84">
        <f>AI338</f>
        <v>0</v>
      </c>
      <c r="Q338" s="83">
        <f>SUM(H338:L338)</f>
        <v>0</v>
      </c>
      <c r="R338" s="85">
        <f>SUM(H338:L338)+MAX(M338,O338)</f>
        <v>0</v>
      </c>
      <c r="S338" s="86">
        <f>R338+MAX(U338,V338)</f>
        <v>0</v>
      </c>
      <c r="T338" s="85">
        <f>SUM($H338:$L338)+MAX(N338,P338)</f>
        <v>0</v>
      </c>
      <c r="U338" s="87">
        <f>IF(M338&gt;0,3,0)</f>
        <v>0</v>
      </c>
      <c r="V338" s="87">
        <f>IF(Q338&gt;0,3,0)</f>
        <v>0</v>
      </c>
      <c r="W338" s="88"/>
      <c r="X338" s="88"/>
      <c r="Y338" s="98"/>
      <c r="Z338" s="79"/>
      <c r="AA338" s="90"/>
      <c r="AB338" s="79"/>
      <c r="AC338" s="88"/>
      <c r="AD338" s="79"/>
      <c r="AE338" s="100"/>
      <c r="AF338" s="79"/>
      <c r="AG338" s="79"/>
      <c r="AH338" s="94">
        <f>MAX(AB338:AG338)</f>
        <v>0</v>
      </c>
      <c r="AI338" s="90">
        <f>AH338*AI$5</f>
        <v>0</v>
      </c>
    </row>
    <row r="339" spans="1:43" s="95" customFormat="1" ht="15.75" customHeight="1" hidden="1">
      <c r="A339" s="75">
        <f>A338+1</f>
        <v>333</v>
      </c>
      <c r="B339" s="76" t="s">
        <v>392</v>
      </c>
      <c r="C339" s="42" t="s">
        <v>39</v>
      </c>
      <c r="D339" s="77" t="s">
        <v>40</v>
      </c>
      <c r="E339" s="77" t="s">
        <v>41</v>
      </c>
      <c r="F339" s="78">
        <f>IF(G339&lt;1940,"L",IF(G339&lt;1945,"SM",IF(G339&lt;1955,"M",IF(G339&gt;2000,"J",""))))</f>
        <v>0</v>
      </c>
      <c r="G339" s="77">
        <v>1961</v>
      </c>
      <c r="H339" s="79"/>
      <c r="I339" s="80"/>
      <c r="J339" s="80"/>
      <c r="K339" s="79"/>
      <c r="L339" s="81"/>
      <c r="M339" s="102"/>
      <c r="N339" s="107"/>
      <c r="O339" s="84">
        <f>AH339</f>
        <v>0</v>
      </c>
      <c r="P339" s="84">
        <f>AI339</f>
        <v>0</v>
      </c>
      <c r="Q339" s="83">
        <f>SUM(H339:L339)</f>
        <v>0</v>
      </c>
      <c r="R339" s="85">
        <f>SUM(H339:L339)+MAX(M339,O339)</f>
        <v>0</v>
      </c>
      <c r="S339" s="86">
        <f>R339+MAX(U339,V339)</f>
        <v>0</v>
      </c>
      <c r="T339" s="85">
        <f>SUM($H339:$L339)+MAX(N339,P339)</f>
        <v>0</v>
      </c>
      <c r="U339" s="87">
        <f>IF(M339&gt;0,3,0)</f>
        <v>0</v>
      </c>
      <c r="V339" s="87">
        <f>IF(Q339&gt;0,3,0)</f>
        <v>0</v>
      </c>
      <c r="W339" s="88"/>
      <c r="X339" s="88"/>
      <c r="Y339" s="88"/>
      <c r="Z339" s="91"/>
      <c r="AA339" s="90"/>
      <c r="AB339" s="79"/>
      <c r="AC339" s="88"/>
      <c r="AD339" s="79"/>
      <c r="AE339" s="100"/>
      <c r="AF339" s="79"/>
      <c r="AG339" s="79"/>
      <c r="AH339" s="94">
        <f>MAX(AB339:AG339)</f>
        <v>0</v>
      </c>
      <c r="AI339" s="90">
        <f>AH339*AI$5</f>
        <v>0</v>
      </c>
      <c r="AJ339" s="96"/>
      <c r="AL339" s="2"/>
      <c r="AP339" s="2"/>
      <c r="AQ339" s="96"/>
    </row>
    <row r="340" spans="1:45" s="95" customFormat="1" ht="15.75" customHeight="1" hidden="1">
      <c r="A340" s="75">
        <f>A339+1</f>
        <v>334</v>
      </c>
      <c r="B340" s="113" t="s">
        <v>393</v>
      </c>
      <c r="C340" s="42"/>
      <c r="D340" s="42" t="s">
        <v>160</v>
      </c>
      <c r="E340" s="41" t="s">
        <v>73</v>
      </c>
      <c r="F340" s="78"/>
      <c r="G340" s="77"/>
      <c r="H340" s="79"/>
      <c r="I340" s="80"/>
      <c r="J340" s="80"/>
      <c r="K340" s="88"/>
      <c r="L340" s="81">
        <f>IF(X340&lt;&gt;"",(L$5-X340+1)*1.5,"")</f>
      </c>
      <c r="M340" s="82"/>
      <c r="N340" s="82"/>
      <c r="O340" s="84">
        <f>AH340</f>
        <v>0</v>
      </c>
      <c r="P340" s="84">
        <f>AI340</f>
        <v>0</v>
      </c>
      <c r="Q340" s="83">
        <f>SUM(H340:L340)</f>
        <v>0</v>
      </c>
      <c r="R340" s="85">
        <f>SUM(H340:L340)+MAX(M340,O340)</f>
        <v>0</v>
      </c>
      <c r="S340" s="86">
        <f>R340+MAX(U340,V340)</f>
        <v>0</v>
      </c>
      <c r="T340" s="85">
        <f>SUM($H340:$L340)+MAX(N340,P340)</f>
        <v>0</v>
      </c>
      <c r="U340" s="87">
        <f>IF(M340&gt;0,3,0)</f>
        <v>0</v>
      </c>
      <c r="V340" s="87">
        <f>IF(Q340&gt;0,3,0)</f>
        <v>0</v>
      </c>
      <c r="W340" s="88"/>
      <c r="X340" s="88"/>
      <c r="Y340" s="88"/>
      <c r="Z340" s="79"/>
      <c r="AA340" s="79"/>
      <c r="AB340" s="79"/>
      <c r="AC340" s="88"/>
      <c r="AD340" s="79"/>
      <c r="AE340" s="100"/>
      <c r="AF340" s="79"/>
      <c r="AG340" s="79"/>
      <c r="AH340" s="94">
        <f>MAX(AB340:AG340)</f>
        <v>0</v>
      </c>
      <c r="AI340" s="90">
        <f>AH340*AI$5</f>
        <v>0</v>
      </c>
      <c r="AM340" s="2"/>
      <c r="AR340" s="96"/>
      <c r="AS340" s="96"/>
    </row>
    <row r="341" spans="1:35" s="95" customFormat="1" ht="15.75" customHeight="1" hidden="1">
      <c r="A341" s="75">
        <f>A340+1</f>
        <v>335</v>
      </c>
      <c r="B341" s="97" t="s">
        <v>394</v>
      </c>
      <c r="C341" s="42" t="s">
        <v>7</v>
      </c>
      <c r="D341" s="77" t="s">
        <v>40</v>
      </c>
      <c r="E341" s="77" t="s">
        <v>41</v>
      </c>
      <c r="F341" s="78">
        <f>IF(G341&lt;1939,"L",IF(G341&lt;1944,"SM",IF(G341&lt;1954,"M",IF(G341&gt;1999,"J",""))))</f>
        <v>0</v>
      </c>
      <c r="G341" s="77">
        <v>1956</v>
      </c>
      <c r="H341" s="79"/>
      <c r="I341" s="80"/>
      <c r="J341" s="80"/>
      <c r="K341" s="88"/>
      <c r="L341" s="81">
        <f>IF(X341&lt;&gt;"",(L$5-X341+1)*1.5,"")</f>
      </c>
      <c r="M341" s="82"/>
      <c r="N341" s="82"/>
      <c r="O341" s="84">
        <f>AH341</f>
        <v>0</v>
      </c>
      <c r="P341" s="84">
        <f>AI341</f>
        <v>0</v>
      </c>
      <c r="Q341" s="83">
        <f>SUM(H341:L341)</f>
        <v>0</v>
      </c>
      <c r="R341" s="85">
        <f>SUM(H341:L341)+MAX(M341,O341)</f>
        <v>0</v>
      </c>
      <c r="S341" s="86">
        <f>R341+MAX(U341,V341)</f>
        <v>0</v>
      </c>
      <c r="T341" s="85">
        <f>SUM($H341:$L341)+MAX(N341,P341)</f>
        <v>0</v>
      </c>
      <c r="U341" s="87">
        <f>IF(M341&gt;0,3,0)</f>
        <v>0</v>
      </c>
      <c r="V341" s="87">
        <f>IF(Q341&gt;0,3,0)</f>
        <v>0</v>
      </c>
      <c r="W341" s="88"/>
      <c r="X341" s="88"/>
      <c r="Y341" s="88"/>
      <c r="Z341" s="79"/>
      <c r="AA341" s="79"/>
      <c r="AB341" s="79"/>
      <c r="AC341" s="88"/>
      <c r="AD341" s="79"/>
      <c r="AE341" s="100"/>
      <c r="AF341" s="79"/>
      <c r="AG341" s="79"/>
      <c r="AH341" s="94">
        <f>MAX(AB341:AG341)</f>
        <v>0</v>
      </c>
      <c r="AI341" s="90">
        <f>AH341*AI$5</f>
        <v>0</v>
      </c>
    </row>
    <row r="342" spans="1:41" s="95" customFormat="1" ht="15.75" customHeight="1" hidden="1">
      <c r="A342" s="75">
        <f>A341+1</f>
        <v>336</v>
      </c>
      <c r="B342" s="76" t="s">
        <v>395</v>
      </c>
      <c r="C342" s="42"/>
      <c r="D342" s="77" t="s">
        <v>40</v>
      </c>
      <c r="E342" s="77" t="s">
        <v>41</v>
      </c>
      <c r="F342" s="78"/>
      <c r="G342" s="77"/>
      <c r="H342" s="79"/>
      <c r="I342" s="80"/>
      <c r="J342" s="80"/>
      <c r="K342" s="79"/>
      <c r="L342" s="81">
        <f>IF(X342&lt;&gt;"",(L$5-X342+1)*1.5,"")</f>
      </c>
      <c r="M342" s="82"/>
      <c r="N342" s="82"/>
      <c r="O342" s="84">
        <f>AH342</f>
        <v>0</v>
      </c>
      <c r="P342" s="84">
        <f>AI342</f>
        <v>0</v>
      </c>
      <c r="Q342" s="83">
        <f>SUM(H342:L342)</f>
        <v>0</v>
      </c>
      <c r="R342" s="85">
        <f>SUM(H342:L342)+MAX(M342,O342)</f>
        <v>0</v>
      </c>
      <c r="S342" s="86">
        <f>R342+MAX(U342,V342)</f>
        <v>0</v>
      </c>
      <c r="T342" s="85">
        <f>SUM($H342:$L342)+MAX(N342,P342)</f>
        <v>0</v>
      </c>
      <c r="U342" s="87">
        <f>IF(M342&gt;0,3,0)</f>
        <v>0</v>
      </c>
      <c r="V342" s="87">
        <f>IF(Q342&gt;0,3,0)</f>
        <v>0</v>
      </c>
      <c r="W342" s="88"/>
      <c r="X342" s="88"/>
      <c r="Y342" s="109"/>
      <c r="Z342" s="79"/>
      <c r="AA342" s="79"/>
      <c r="AB342" s="79"/>
      <c r="AC342" s="79"/>
      <c r="AD342" s="79"/>
      <c r="AE342" s="100"/>
      <c r="AF342" s="79"/>
      <c r="AG342" s="79"/>
      <c r="AH342" s="94">
        <f>MAX(AB342:AG342)</f>
        <v>0</v>
      </c>
      <c r="AI342" s="90">
        <f>AH342*AI$5</f>
        <v>0</v>
      </c>
      <c r="AK342" s="2"/>
      <c r="AN342" s="96"/>
      <c r="AO342" s="96"/>
    </row>
    <row r="343" spans="1:35" s="95" customFormat="1" ht="15.75" customHeight="1" hidden="1">
      <c r="A343" s="75">
        <f>A342+1</f>
        <v>337</v>
      </c>
      <c r="B343" s="97" t="s">
        <v>396</v>
      </c>
      <c r="C343" s="42" t="s">
        <v>51</v>
      </c>
      <c r="D343" s="77" t="s">
        <v>40</v>
      </c>
      <c r="E343" s="77" t="s">
        <v>41</v>
      </c>
      <c r="F343" s="78">
        <f>IF(G343&lt;1939,"L",IF(G343&lt;1944,"SM",IF(G343&lt;1954,"M",IF(G343&gt;1999,"J",""))))</f>
        <v>0</v>
      </c>
      <c r="G343" s="77">
        <v>1953</v>
      </c>
      <c r="H343" s="79"/>
      <c r="I343" s="80"/>
      <c r="J343" s="80"/>
      <c r="K343" s="88"/>
      <c r="L343" s="81">
        <f>IF(X343&lt;&gt;"",(L$5-X343+1)*1.5,"")</f>
      </c>
      <c r="M343" s="82"/>
      <c r="N343" s="82"/>
      <c r="O343" s="84">
        <f>AH343</f>
        <v>0</v>
      </c>
      <c r="P343" s="84">
        <f>AI343</f>
        <v>0</v>
      </c>
      <c r="Q343" s="83">
        <f>SUM(H343:L343)</f>
        <v>0</v>
      </c>
      <c r="R343" s="85">
        <f>SUM(H343:L343)+MAX(M343,O343)</f>
        <v>0</v>
      </c>
      <c r="S343" s="86">
        <f>R343+MAX(U343,V343)</f>
        <v>0</v>
      </c>
      <c r="T343" s="85">
        <f>SUM($H343:$L343)+MAX(N343,P343)</f>
        <v>0</v>
      </c>
      <c r="U343" s="87">
        <f>IF(M343&gt;0,3,0)</f>
        <v>0</v>
      </c>
      <c r="V343" s="87">
        <f>IF(Q343&gt;0,3,0)</f>
        <v>0</v>
      </c>
      <c r="W343" s="88"/>
      <c r="X343" s="88"/>
      <c r="Y343" s="98"/>
      <c r="Z343" s="79"/>
      <c r="AA343" s="79"/>
      <c r="AB343" s="79"/>
      <c r="AC343" s="88"/>
      <c r="AD343" s="79"/>
      <c r="AE343" s="100"/>
      <c r="AF343" s="79"/>
      <c r="AG343" s="79"/>
      <c r="AH343" s="94">
        <f>MAX(AB343:AG343)</f>
        <v>0</v>
      </c>
      <c r="AI343" s="90">
        <f>AH343*AI$5</f>
        <v>0</v>
      </c>
    </row>
    <row r="344" spans="1:46" s="95" customFormat="1" ht="15.75" customHeight="1" hidden="1">
      <c r="A344" s="75">
        <f>A343+1</f>
        <v>338</v>
      </c>
      <c r="B344" s="111" t="s">
        <v>397</v>
      </c>
      <c r="C344" s="42" t="s">
        <v>120</v>
      </c>
      <c r="D344" s="41" t="s">
        <v>121</v>
      </c>
      <c r="E344" s="77" t="s">
        <v>41</v>
      </c>
      <c r="F344" s="78"/>
      <c r="G344" s="104"/>
      <c r="H344" s="105"/>
      <c r="I344" s="80"/>
      <c r="J344" s="80"/>
      <c r="K344" s="106"/>
      <c r="L344" s="81">
        <f>IF(X344&lt;&gt;"",(L$5-X344+1)*1.5,"")</f>
      </c>
      <c r="M344" s="82"/>
      <c r="N344" s="83"/>
      <c r="O344" s="84">
        <f>AH344</f>
        <v>0</v>
      </c>
      <c r="P344" s="84">
        <f>AI344</f>
        <v>0</v>
      </c>
      <c r="Q344" s="83">
        <f>SUM(H344:L344)</f>
        <v>0</v>
      </c>
      <c r="R344" s="85">
        <f>SUM(H344:L344)+MAX(M344,O344)</f>
        <v>0</v>
      </c>
      <c r="S344" s="86">
        <f>R344+MAX(U344,V344)</f>
        <v>0</v>
      </c>
      <c r="T344" s="85">
        <f>SUM($H344:$L344)+MAX(N344,P344)</f>
        <v>0</v>
      </c>
      <c r="U344" s="87">
        <f>IF(M344&gt;0,3,0)</f>
        <v>0</v>
      </c>
      <c r="V344" s="87">
        <f>IF(Q344&gt;0,3,0)</f>
        <v>0</v>
      </c>
      <c r="W344" s="88"/>
      <c r="X344" s="88"/>
      <c r="Y344" s="98"/>
      <c r="Z344" s="79"/>
      <c r="AA344" s="90"/>
      <c r="AB344" s="79"/>
      <c r="AC344" s="88"/>
      <c r="AD344" s="79"/>
      <c r="AE344" s="100"/>
      <c r="AF344" s="79"/>
      <c r="AG344" s="79"/>
      <c r="AH344" s="94">
        <f>MAX(AB344:AG344)</f>
        <v>0</v>
      </c>
      <c r="AI344" s="90">
        <f>AH344*AI$5</f>
        <v>0</v>
      </c>
      <c r="AP344" s="96"/>
      <c r="AT344" s="2"/>
    </row>
    <row r="345" spans="1:45" s="95" customFormat="1" ht="15.75" customHeight="1" hidden="1">
      <c r="A345" s="75">
        <f>A344+1</f>
        <v>339</v>
      </c>
      <c r="B345" s="97" t="s">
        <v>398</v>
      </c>
      <c r="C345" s="42" t="s">
        <v>82</v>
      </c>
      <c r="D345" s="77" t="s">
        <v>40</v>
      </c>
      <c r="E345" s="77" t="s">
        <v>41</v>
      </c>
      <c r="F345" s="78">
        <f>IF(G345&lt;1939,"L",IF(G345&lt;1944,"SM",IF(G345&lt;1954,"M",IF(G345&gt;1999,"J",""))))</f>
        <v>0</v>
      </c>
      <c r="G345" s="77">
        <v>1953</v>
      </c>
      <c r="H345" s="79"/>
      <c r="I345" s="80"/>
      <c r="J345" s="80"/>
      <c r="K345" s="88"/>
      <c r="L345" s="81">
        <f>IF(X345&lt;&gt;"",(L$5-X345+1)*1.5,"")</f>
      </c>
      <c r="M345" s="82"/>
      <c r="N345" s="82"/>
      <c r="O345" s="84">
        <f>AH345</f>
        <v>0</v>
      </c>
      <c r="P345" s="84">
        <f>AI345</f>
        <v>0</v>
      </c>
      <c r="Q345" s="83">
        <f>SUM(H345:L345)</f>
        <v>0</v>
      </c>
      <c r="R345" s="85">
        <f>SUM(H345:L345)+MAX(M345,O345)</f>
        <v>0</v>
      </c>
      <c r="S345" s="86">
        <f>R345+MAX(U345,V345)</f>
        <v>0</v>
      </c>
      <c r="T345" s="85">
        <f>SUM($H345:$L345)+MAX(N345,P345)</f>
        <v>0</v>
      </c>
      <c r="U345" s="87">
        <f>IF(M345&gt;0,3,0)</f>
        <v>0</v>
      </c>
      <c r="V345" s="87">
        <f>IF(Q345&gt;0,3,0)</f>
        <v>0</v>
      </c>
      <c r="W345" s="88"/>
      <c r="X345" s="88"/>
      <c r="Y345" s="88"/>
      <c r="Z345" s="79"/>
      <c r="AA345" s="79"/>
      <c r="AB345" s="79"/>
      <c r="AC345" s="88"/>
      <c r="AD345" s="79"/>
      <c r="AE345" s="100"/>
      <c r="AF345" s="79"/>
      <c r="AG345" s="79"/>
      <c r="AH345" s="94">
        <f>MAX(AB345:AG345)</f>
        <v>0</v>
      </c>
      <c r="AI345" s="90">
        <f>AH345*AI$5</f>
        <v>0</v>
      </c>
      <c r="AP345" s="2"/>
      <c r="AR345" s="2"/>
      <c r="AS345" s="2"/>
    </row>
    <row r="346" spans="1:38" s="95" customFormat="1" ht="15.75" customHeight="1" hidden="1">
      <c r="A346" s="75">
        <f>A345+1</f>
        <v>340</v>
      </c>
      <c r="B346" s="76" t="s">
        <v>399</v>
      </c>
      <c r="C346" s="42" t="s">
        <v>44</v>
      </c>
      <c r="D346" s="77" t="s">
        <v>40</v>
      </c>
      <c r="E346" s="77" t="s">
        <v>41</v>
      </c>
      <c r="F346" s="78">
        <f>IF(G346&lt;1939,"L",IF(G346&lt;1944,"SM",IF(G346&lt;1954,"M",IF(G346&gt;1999,"J",""))))</f>
        <v>0</v>
      </c>
      <c r="G346" s="77">
        <v>1996</v>
      </c>
      <c r="H346" s="79"/>
      <c r="I346" s="80"/>
      <c r="J346" s="80"/>
      <c r="K346" s="79"/>
      <c r="L346" s="81">
        <f>IF(X346&lt;&gt;"",(L$5-X346+1)*1.5,"")</f>
      </c>
      <c r="M346" s="82"/>
      <c r="N346" s="83"/>
      <c r="O346" s="84">
        <f>AH346</f>
        <v>0</v>
      </c>
      <c r="P346" s="84">
        <f>AI346</f>
        <v>0</v>
      </c>
      <c r="Q346" s="83">
        <f>SUM(H346:L346)</f>
        <v>0</v>
      </c>
      <c r="R346" s="85">
        <f>SUM(H346:L346)+MAX(M346,O346)</f>
        <v>0</v>
      </c>
      <c r="S346" s="86">
        <f>R346+MAX(U346,V346)</f>
        <v>0</v>
      </c>
      <c r="T346" s="85">
        <f>SUM($H346:$L346)+MAX(N346,P346)</f>
        <v>0</v>
      </c>
      <c r="U346" s="87">
        <f>IF(M346&gt;0,3,0)</f>
        <v>0</v>
      </c>
      <c r="V346" s="87">
        <f>IF(Q346&gt;0,3,0)</f>
        <v>0</v>
      </c>
      <c r="W346" s="88"/>
      <c r="X346" s="88"/>
      <c r="Y346" s="98"/>
      <c r="Z346" s="79"/>
      <c r="AA346" s="90"/>
      <c r="AB346" s="79"/>
      <c r="AC346" s="88"/>
      <c r="AD346" s="79"/>
      <c r="AE346" s="100"/>
      <c r="AF346" s="79"/>
      <c r="AG346" s="79"/>
      <c r="AH346" s="94">
        <f>MAX(AB346:AG346)</f>
        <v>0</v>
      </c>
      <c r="AI346" s="90">
        <f>AH346*AI$5</f>
        <v>0</v>
      </c>
      <c r="AL346" s="2"/>
    </row>
    <row r="347" spans="1:46" s="95" customFormat="1" ht="15.75" customHeight="1" hidden="1">
      <c r="A347" s="75">
        <f>A346+1</f>
        <v>341</v>
      </c>
      <c r="B347" s="111" t="s">
        <v>400</v>
      </c>
      <c r="C347" s="42" t="s">
        <v>120</v>
      </c>
      <c r="D347" s="42" t="s">
        <v>196</v>
      </c>
      <c r="E347" s="77" t="s">
        <v>41</v>
      </c>
      <c r="F347" s="78"/>
      <c r="G347" s="77"/>
      <c r="H347" s="79"/>
      <c r="I347" s="80"/>
      <c r="J347" s="80"/>
      <c r="K347" s="79"/>
      <c r="L347" s="81">
        <f>IF(X347&lt;&gt;"",(L$5-X347+1)*1.5,"")</f>
      </c>
      <c r="M347" s="102"/>
      <c r="N347" s="107"/>
      <c r="O347" s="84">
        <f>AH347</f>
        <v>0</v>
      </c>
      <c r="P347" s="84">
        <f>AI347</f>
        <v>0</v>
      </c>
      <c r="Q347" s="83">
        <f>SUM(H347:L347)</f>
        <v>0</v>
      </c>
      <c r="R347" s="85">
        <f>SUM(H347:L347)+MAX(M347,O347)</f>
        <v>0</v>
      </c>
      <c r="S347" s="86">
        <f>R347+MAX(U347,V347)</f>
        <v>0</v>
      </c>
      <c r="T347" s="85">
        <f>SUM($H347:$L347)+MAX(N347,P347)</f>
        <v>0</v>
      </c>
      <c r="U347" s="87">
        <f>IF(M347&gt;0,3,0)</f>
        <v>0</v>
      </c>
      <c r="V347" s="87">
        <f>IF(Q347&gt;0,3,0)</f>
        <v>0</v>
      </c>
      <c r="W347" s="88"/>
      <c r="X347" s="88"/>
      <c r="Y347" s="109"/>
      <c r="Z347" s="79"/>
      <c r="AA347" s="90"/>
      <c r="AB347" s="79"/>
      <c r="AC347" s="79"/>
      <c r="AD347" s="79"/>
      <c r="AE347" s="100"/>
      <c r="AF347" s="79"/>
      <c r="AG347" s="79"/>
      <c r="AH347" s="94">
        <f>MAX(AB347:AG347)</f>
        <v>0</v>
      </c>
      <c r="AI347" s="90">
        <f>AH347*AI$5</f>
        <v>0</v>
      </c>
      <c r="AR347" s="2"/>
      <c r="AS347" s="2"/>
      <c r="AT347" s="2"/>
    </row>
    <row r="348" spans="1:46" s="95" customFormat="1" ht="15.75" customHeight="1" hidden="1">
      <c r="A348" s="75">
        <f>A347+1</f>
        <v>342</v>
      </c>
      <c r="B348" s="76" t="s">
        <v>401</v>
      </c>
      <c r="C348" s="42" t="s">
        <v>94</v>
      </c>
      <c r="D348" s="77" t="s">
        <v>40</v>
      </c>
      <c r="E348" s="104" t="s">
        <v>41</v>
      </c>
      <c r="F348" s="78">
        <f>IF(G348&lt;1939,"L",IF(G348&lt;1944,"SM",IF(G348&lt;1954,"M",IF(G348&gt;1999,"J",""))))</f>
        <v>0</v>
      </c>
      <c r="G348" s="104">
        <v>1961</v>
      </c>
      <c r="H348" s="105"/>
      <c r="I348" s="80"/>
      <c r="J348" s="80"/>
      <c r="K348" s="106"/>
      <c r="L348" s="81">
        <f>IF(X348&lt;&gt;"",(L$5-X348+1)*1.5,"")</f>
      </c>
      <c r="M348" s="82"/>
      <c r="N348" s="82"/>
      <c r="O348" s="84">
        <f>AH348</f>
        <v>0</v>
      </c>
      <c r="P348" s="84">
        <f>AI348</f>
        <v>0</v>
      </c>
      <c r="Q348" s="83">
        <f>SUM(H348:L348)</f>
        <v>0</v>
      </c>
      <c r="R348" s="85">
        <f>SUM(H348:L348)+MAX(M348,O348)</f>
        <v>0</v>
      </c>
      <c r="S348" s="86">
        <f>R348+MAX(U348,V348)</f>
        <v>0</v>
      </c>
      <c r="T348" s="85">
        <f>SUM($H348:$L348)+MAX(N348,P348)</f>
        <v>0</v>
      </c>
      <c r="U348" s="87">
        <f>IF(M348&gt;0,3,0)</f>
        <v>0</v>
      </c>
      <c r="V348" s="87">
        <f>IF(Q348&gt;0,3,0)</f>
        <v>0</v>
      </c>
      <c r="W348" s="88"/>
      <c r="X348" s="106"/>
      <c r="Y348" s="106"/>
      <c r="Z348" s="79"/>
      <c r="AA348" s="79"/>
      <c r="AB348" s="105"/>
      <c r="AC348" s="106"/>
      <c r="AD348" s="105"/>
      <c r="AE348" s="100"/>
      <c r="AF348" s="105"/>
      <c r="AG348" s="105"/>
      <c r="AH348" s="94">
        <f>MAX(AB348:AG348)</f>
        <v>0</v>
      </c>
      <c r="AI348" s="90">
        <f>AH348*AI$5</f>
        <v>0</v>
      </c>
      <c r="AM348" s="2"/>
      <c r="AN348" s="96"/>
      <c r="AO348" s="96"/>
      <c r="AT348" s="2"/>
    </row>
    <row r="349" spans="1:41" s="95" customFormat="1" ht="15.75" customHeight="1" hidden="1">
      <c r="A349" s="75">
        <f>A348+1</f>
        <v>343</v>
      </c>
      <c r="B349" s="113" t="s">
        <v>402</v>
      </c>
      <c r="C349" s="42" t="s">
        <v>46</v>
      </c>
      <c r="D349" s="77" t="s">
        <v>40</v>
      </c>
      <c r="E349" s="41" t="s">
        <v>73</v>
      </c>
      <c r="F349" s="78">
        <f>IF(G349&lt;1939,"L",IF(G349&lt;1944,"SM",IF(G349&lt;1954,"M",IF(G349&gt;1999,"J",""))))</f>
        <v>0</v>
      </c>
      <c r="G349" s="116">
        <v>1966</v>
      </c>
      <c r="H349" s="79"/>
      <c r="I349" s="80"/>
      <c r="J349" s="80"/>
      <c r="K349" s="79"/>
      <c r="L349" s="81">
        <f>IF(X349&lt;&gt;"",(L$5-X349+1)*1.5,"")</f>
      </c>
      <c r="M349" s="82"/>
      <c r="N349" s="83"/>
      <c r="O349" s="84">
        <f>AH349</f>
        <v>0</v>
      </c>
      <c r="P349" s="84">
        <f>AI349</f>
        <v>0</v>
      </c>
      <c r="Q349" s="83">
        <f>SUM(H349:L349)</f>
        <v>0</v>
      </c>
      <c r="R349" s="85">
        <f>SUM(H349:L349)+MAX(M349,O349)</f>
        <v>0</v>
      </c>
      <c r="S349" s="86">
        <f>R349+MAX(U349,V349)</f>
        <v>0</v>
      </c>
      <c r="T349" s="85">
        <f>SUM($H349:$L349)+MAX(N349,P349)</f>
        <v>0</v>
      </c>
      <c r="U349" s="87">
        <f>IF(M349&gt;0,3,0)</f>
        <v>0</v>
      </c>
      <c r="V349" s="87">
        <f>IF(Q349&gt;0,3,0)</f>
        <v>0</v>
      </c>
      <c r="W349" s="88"/>
      <c r="X349" s="88"/>
      <c r="Y349" s="109"/>
      <c r="Z349" s="79"/>
      <c r="AA349" s="90"/>
      <c r="AB349" s="79"/>
      <c r="AC349" s="79"/>
      <c r="AD349" s="79"/>
      <c r="AE349" s="100"/>
      <c r="AF349" s="79"/>
      <c r="AG349" s="79"/>
      <c r="AH349" s="94">
        <f>MAX(AB349:AG349)</f>
        <v>0</v>
      </c>
      <c r="AI349" s="90">
        <f>AH349*AI$5</f>
        <v>0</v>
      </c>
      <c r="AJ349" s="2"/>
      <c r="AN349" s="96"/>
      <c r="AO349" s="96"/>
    </row>
    <row r="350" spans="1:43" s="95" customFormat="1" ht="15.75" customHeight="1" hidden="1">
      <c r="A350" s="75">
        <f>A349+1</f>
        <v>344</v>
      </c>
      <c r="B350" s="111" t="s">
        <v>403</v>
      </c>
      <c r="C350" s="42" t="s">
        <v>120</v>
      </c>
      <c r="D350" s="112" t="s">
        <v>404</v>
      </c>
      <c r="E350" s="77" t="s">
        <v>41</v>
      </c>
      <c r="F350" s="78"/>
      <c r="G350" s="77"/>
      <c r="H350" s="79"/>
      <c r="I350" s="80"/>
      <c r="J350" s="80"/>
      <c r="K350" s="88"/>
      <c r="L350" s="81">
        <f>IF(X350&lt;&gt;"",(L$5-X350+1)*1.5,"")</f>
      </c>
      <c r="M350" s="82"/>
      <c r="N350" s="82"/>
      <c r="O350" s="84">
        <f>AH350</f>
        <v>0</v>
      </c>
      <c r="P350" s="84">
        <f>AI350</f>
        <v>0</v>
      </c>
      <c r="Q350" s="83">
        <f>SUM(H350:L350)</f>
        <v>0</v>
      </c>
      <c r="R350" s="85">
        <f>SUM(H350:L350)+MAX(M350,O350)</f>
        <v>0</v>
      </c>
      <c r="S350" s="86">
        <f>R350+MAX(U350,V350)</f>
        <v>0</v>
      </c>
      <c r="T350" s="85">
        <f>SUM($H350:$L350)+MAX(N350,P350)</f>
        <v>0</v>
      </c>
      <c r="U350" s="87">
        <f>IF(M350&gt;0,3,0)</f>
        <v>0</v>
      </c>
      <c r="V350" s="87">
        <f>IF(Q350&gt;0,3,0)</f>
        <v>0</v>
      </c>
      <c r="W350" s="88"/>
      <c r="X350" s="88"/>
      <c r="Y350" s="98"/>
      <c r="Z350" s="79"/>
      <c r="AA350" s="79"/>
      <c r="AB350" s="91"/>
      <c r="AC350" s="88"/>
      <c r="AD350" s="79"/>
      <c r="AE350" s="100"/>
      <c r="AF350" s="79"/>
      <c r="AG350" s="79"/>
      <c r="AH350" s="94">
        <f>MAX(AB350:AG350)</f>
        <v>0</v>
      </c>
      <c r="AI350" s="90">
        <f>AH350*AI$5</f>
        <v>0</v>
      </c>
      <c r="AP350" s="2"/>
      <c r="AQ350" s="2"/>
    </row>
    <row r="351" spans="1:46" s="95" customFormat="1" ht="15.75" customHeight="1" hidden="1">
      <c r="A351" s="75">
        <f>A350+1</f>
        <v>345</v>
      </c>
      <c r="B351" s="113" t="s">
        <v>405</v>
      </c>
      <c r="C351" s="42"/>
      <c r="D351" s="77" t="s">
        <v>40</v>
      </c>
      <c r="E351" s="41" t="s">
        <v>73</v>
      </c>
      <c r="F351" s="78">
        <f>IF(G351&lt;1939,"L",IF(G351&lt;1944,"SM",IF(G351&lt;1954,"M",IF(G351&gt;1999,"J",""))))</f>
        <v>0</v>
      </c>
      <c r="G351" s="116">
        <v>1964</v>
      </c>
      <c r="H351" s="79"/>
      <c r="I351" s="80"/>
      <c r="J351" s="80"/>
      <c r="K351" s="79"/>
      <c r="L351" s="81">
        <f>IF(X351&lt;&gt;"",(L$5-X351+1)*1.5,"")</f>
      </c>
      <c r="M351" s="82"/>
      <c r="N351" s="82"/>
      <c r="O351" s="84">
        <f>AH351</f>
        <v>0</v>
      </c>
      <c r="P351" s="84">
        <f>AI351</f>
        <v>0</v>
      </c>
      <c r="Q351" s="83">
        <f>SUM(H351:L351)</f>
        <v>0</v>
      </c>
      <c r="R351" s="85">
        <f>SUM(H351:L351)+MAX(M351,O351)</f>
        <v>0</v>
      </c>
      <c r="S351" s="86">
        <f>R351+MAX(U351,V351)</f>
        <v>0</v>
      </c>
      <c r="T351" s="85">
        <f>SUM($H351:$L351)+MAX(N351,P351)</f>
        <v>0</v>
      </c>
      <c r="U351" s="87">
        <f>IF(M351&gt;0,3,0)</f>
        <v>0</v>
      </c>
      <c r="V351" s="87">
        <f>IF(Q351&gt;0,3,0)</f>
        <v>0</v>
      </c>
      <c r="W351" s="88"/>
      <c r="X351" s="88"/>
      <c r="Y351" s="109"/>
      <c r="Z351" s="79"/>
      <c r="AA351" s="79"/>
      <c r="AB351" s="79"/>
      <c r="AC351" s="79"/>
      <c r="AD351" s="79"/>
      <c r="AE351" s="100"/>
      <c r="AF351" s="79"/>
      <c r="AG351" s="79"/>
      <c r="AH351" s="94">
        <f>MAX(AB351:AG351)</f>
        <v>0</v>
      </c>
      <c r="AI351" s="90">
        <f>AH351*AI$5</f>
        <v>0</v>
      </c>
      <c r="AQ351" s="2"/>
      <c r="AR351" s="96"/>
      <c r="AS351" s="96"/>
      <c r="AT351" s="96"/>
    </row>
    <row r="352" spans="1:45" s="95" customFormat="1" ht="15.75" customHeight="1" hidden="1">
      <c r="A352" s="75">
        <f>A351+1</f>
        <v>346</v>
      </c>
      <c r="B352" s="111" t="s">
        <v>406</v>
      </c>
      <c r="C352" s="42" t="s">
        <v>120</v>
      </c>
      <c r="D352" s="42" t="s">
        <v>407</v>
      </c>
      <c r="E352" s="77" t="s">
        <v>41</v>
      </c>
      <c r="F352" s="78"/>
      <c r="G352" s="77"/>
      <c r="H352" s="79"/>
      <c r="I352" s="80"/>
      <c r="J352" s="80"/>
      <c r="K352" s="79"/>
      <c r="L352" s="81">
        <f>IF(X352&lt;&gt;"",(L$5-X352+1)*1.5,"")</f>
      </c>
      <c r="M352" s="102"/>
      <c r="N352" s="102"/>
      <c r="O352" s="84">
        <f>AH352</f>
        <v>0</v>
      </c>
      <c r="P352" s="84">
        <f>AI352</f>
        <v>0</v>
      </c>
      <c r="Q352" s="83">
        <f>SUM(H352:L352)</f>
        <v>0</v>
      </c>
      <c r="R352" s="85">
        <f>SUM(H352:L352)+MAX(M352,O352)</f>
        <v>0</v>
      </c>
      <c r="S352" s="86">
        <f>R352+MAX(U352,V352)</f>
        <v>0</v>
      </c>
      <c r="T352" s="85">
        <f>SUM($H352:$L352)+MAX(N352,P352)</f>
        <v>0</v>
      </c>
      <c r="U352" s="87">
        <f>IF(M352&gt;0,3,0)</f>
        <v>0</v>
      </c>
      <c r="V352" s="87">
        <f>IF(Q352&gt;0,3,0)</f>
        <v>0</v>
      </c>
      <c r="W352" s="88"/>
      <c r="X352" s="88"/>
      <c r="Y352" s="109"/>
      <c r="Z352" s="79"/>
      <c r="AA352" s="79"/>
      <c r="AB352" s="79"/>
      <c r="AC352" s="79"/>
      <c r="AD352" s="79"/>
      <c r="AE352" s="100"/>
      <c r="AF352" s="79"/>
      <c r="AG352" s="79"/>
      <c r="AH352" s="94">
        <f>MAX(AB352:AG352)</f>
        <v>0</v>
      </c>
      <c r="AI352" s="90">
        <f>AH352*AI$5</f>
        <v>0</v>
      </c>
      <c r="AK352" s="2"/>
      <c r="AN352" s="2"/>
      <c r="AO352" s="2"/>
      <c r="AR352" s="2"/>
      <c r="AS352" s="2"/>
    </row>
    <row r="353" spans="1:39" s="95" customFormat="1" ht="15.75" customHeight="1" hidden="1">
      <c r="A353" s="75">
        <f>A352+1</f>
        <v>347</v>
      </c>
      <c r="B353" s="97" t="s">
        <v>408</v>
      </c>
      <c r="C353" s="42" t="s">
        <v>62</v>
      </c>
      <c r="D353" s="77" t="s">
        <v>40</v>
      </c>
      <c r="E353" s="77" t="s">
        <v>41</v>
      </c>
      <c r="F353" s="78">
        <f>IF(G353&lt;1939,"L",IF(G353&lt;1944,"SM",IF(G353&lt;1954,"M",IF(G353&gt;1999,"J",""))))</f>
        <v>0</v>
      </c>
      <c r="G353" s="77">
        <v>1955</v>
      </c>
      <c r="H353" s="79"/>
      <c r="I353" s="80"/>
      <c r="J353" s="80"/>
      <c r="K353" s="88"/>
      <c r="L353" s="81">
        <f>IF(X353&lt;&gt;"",(L$5-X353+1)*1.5,"")</f>
      </c>
      <c r="M353" s="102"/>
      <c r="N353" s="102"/>
      <c r="O353" s="84">
        <f>AH353</f>
        <v>0</v>
      </c>
      <c r="P353" s="84">
        <f>AI353</f>
        <v>0</v>
      </c>
      <c r="Q353" s="83">
        <f>SUM(H353:L353)</f>
        <v>0</v>
      </c>
      <c r="R353" s="85">
        <f>SUM(H353:L353)+MAX(M353,O353)</f>
        <v>0</v>
      </c>
      <c r="S353" s="86">
        <f>R353+MAX(U353,V353)</f>
        <v>0</v>
      </c>
      <c r="T353" s="85">
        <f>SUM($H353:$L353)+MAX(N353,P353)</f>
        <v>0</v>
      </c>
      <c r="U353" s="87">
        <f>IF(M353&gt;0,3,0)</f>
        <v>0</v>
      </c>
      <c r="V353" s="87">
        <f>IF(Q353&gt;0,3,0)</f>
        <v>0</v>
      </c>
      <c r="W353" s="88"/>
      <c r="X353" s="88"/>
      <c r="Y353" s="88"/>
      <c r="Z353" s="79"/>
      <c r="AA353" s="79"/>
      <c r="AB353" s="79"/>
      <c r="AC353" s="88"/>
      <c r="AD353" s="79"/>
      <c r="AE353" s="100"/>
      <c r="AF353" s="79"/>
      <c r="AG353" s="79"/>
      <c r="AH353" s="94">
        <f>MAX(AB353:AG353)</f>
        <v>0</v>
      </c>
      <c r="AI353" s="90">
        <f>AH353*AI$5</f>
        <v>0</v>
      </c>
      <c r="AM353" s="2"/>
    </row>
    <row r="354" spans="1:42" s="95" customFormat="1" ht="15.75" customHeight="1" hidden="1">
      <c r="A354" s="75">
        <f>A353+1</f>
        <v>348</v>
      </c>
      <c r="B354" s="111" t="s">
        <v>409</v>
      </c>
      <c r="C354" s="42" t="s">
        <v>120</v>
      </c>
      <c r="D354" s="42" t="s">
        <v>121</v>
      </c>
      <c r="E354" s="77" t="s">
        <v>41</v>
      </c>
      <c r="F354" s="78"/>
      <c r="G354" s="77"/>
      <c r="H354" s="79"/>
      <c r="I354" s="80"/>
      <c r="J354" s="80"/>
      <c r="K354" s="88"/>
      <c r="L354" s="81">
        <f>IF(X354&lt;&gt;"",(L$5-X354+1)*1.5,"")</f>
      </c>
      <c r="M354" s="82"/>
      <c r="N354" s="82"/>
      <c r="O354" s="82"/>
      <c r="P354" s="84">
        <f>AI354</f>
        <v>0</v>
      </c>
      <c r="Q354" s="83">
        <f>SUM(H354:L354)</f>
        <v>0</v>
      </c>
      <c r="R354" s="85">
        <f>SUM(H354:L354)+MAX(M354,O354)</f>
        <v>0</v>
      </c>
      <c r="S354" s="86">
        <f>R354+MAX(U354,V354)</f>
        <v>0</v>
      </c>
      <c r="T354" s="85">
        <f>SUM($H354:$L354)+MAX(N354,P354)</f>
        <v>0</v>
      </c>
      <c r="U354" s="87">
        <f>IF(M354&gt;0,3,0)</f>
        <v>0</v>
      </c>
      <c r="V354" s="87">
        <f>IF(Q354&gt;0,3,0)</f>
        <v>0</v>
      </c>
      <c r="W354" s="88"/>
      <c r="X354" s="88"/>
      <c r="Y354" s="88"/>
      <c r="Z354" s="79"/>
      <c r="AA354" s="79"/>
      <c r="AB354" s="79"/>
      <c r="AC354" s="88"/>
      <c r="AD354" s="79"/>
      <c r="AE354" s="100"/>
      <c r="AF354" s="79"/>
      <c r="AG354" s="79"/>
      <c r="AH354" s="94">
        <f>MAX(AB354:AG354)</f>
        <v>0</v>
      </c>
      <c r="AI354" s="90">
        <f>AH354*AI$5</f>
        <v>0</v>
      </c>
      <c r="AM354" s="96"/>
      <c r="AP354" s="96"/>
    </row>
    <row r="355" spans="1:49" s="95" customFormat="1" ht="15.75" customHeight="1" hidden="1">
      <c r="A355" s="75">
        <f>A354+1</f>
        <v>349</v>
      </c>
      <c r="B355" s="113" t="s">
        <v>410</v>
      </c>
      <c r="C355" s="42"/>
      <c r="D355" s="77" t="s">
        <v>40</v>
      </c>
      <c r="E355" s="41" t="s">
        <v>73</v>
      </c>
      <c r="F355" s="78">
        <f>IF(G355&lt;1939,"L",IF(G355&lt;1944,"SM",IF(G355&lt;1954,"M",IF(G355&gt;1999,"J",""))))</f>
        <v>0</v>
      </c>
      <c r="G355" s="77">
        <v>1975</v>
      </c>
      <c r="H355" s="79"/>
      <c r="I355" s="80"/>
      <c r="J355" s="80"/>
      <c r="K355" s="88"/>
      <c r="L355" s="81">
        <f>IF(X355&lt;&gt;"",(L$5-X355+1)*1.5,"")</f>
      </c>
      <c r="M355" s="102"/>
      <c r="N355" s="102"/>
      <c r="O355" s="102"/>
      <c r="P355" s="84">
        <f>AI355</f>
        <v>0</v>
      </c>
      <c r="Q355" s="83">
        <f>SUM(H355:L355)</f>
        <v>0</v>
      </c>
      <c r="R355" s="85">
        <f>SUM(H355:L355)+MAX(M355,O355)</f>
        <v>0</v>
      </c>
      <c r="S355" s="86">
        <f>R355+MAX(U355,V355)</f>
        <v>0</v>
      </c>
      <c r="T355" s="85">
        <f>SUM($H355:$L355)+MAX(N355,P355)</f>
        <v>0</v>
      </c>
      <c r="U355" s="87">
        <f>IF(M355&gt;0,3,0)</f>
        <v>0</v>
      </c>
      <c r="V355" s="87">
        <f>IF(Q355&gt;0,3,0)</f>
        <v>0</v>
      </c>
      <c r="W355" s="88"/>
      <c r="X355" s="88"/>
      <c r="Y355" s="98"/>
      <c r="Z355" s="79"/>
      <c r="AA355" s="79"/>
      <c r="AB355" s="79"/>
      <c r="AC355" s="88"/>
      <c r="AD355" s="79"/>
      <c r="AE355" s="100"/>
      <c r="AF355" s="79"/>
      <c r="AG355" s="79"/>
      <c r="AH355" s="94">
        <f>MAX(AB355:AG355)</f>
        <v>0</v>
      </c>
      <c r="AI355" s="90">
        <f>AH355*AI$5</f>
        <v>0</v>
      </c>
      <c r="AU355" s="2"/>
      <c r="AV355" s="2"/>
      <c r="AW355" s="2"/>
    </row>
    <row r="356" spans="1:46" s="95" customFormat="1" ht="15.75" customHeight="1" hidden="1">
      <c r="A356" s="75">
        <f>A355+1</f>
        <v>350</v>
      </c>
      <c r="B356" s="76" t="s">
        <v>411</v>
      </c>
      <c r="C356" s="42" t="s">
        <v>39</v>
      </c>
      <c r="D356" s="77" t="s">
        <v>40</v>
      </c>
      <c r="E356" s="77" t="s">
        <v>41</v>
      </c>
      <c r="F356" s="78">
        <f>IF(G356&lt;1939,"L",IF(G356&lt;1944,"SM",IF(G356&lt;1954,"M",IF(G356&gt;1999,"J",""))))</f>
        <v>0</v>
      </c>
      <c r="G356" s="77">
        <v>1969</v>
      </c>
      <c r="H356" s="79"/>
      <c r="I356" s="80"/>
      <c r="J356" s="80"/>
      <c r="K356" s="79"/>
      <c r="L356" s="81"/>
      <c r="M356" s="102"/>
      <c r="N356" s="107"/>
      <c r="O356" s="84">
        <f>AH356</f>
        <v>0</v>
      </c>
      <c r="P356" s="84">
        <f>AI356</f>
        <v>0</v>
      </c>
      <c r="Q356" s="83">
        <f>SUM(H356:L356)</f>
        <v>0</v>
      </c>
      <c r="R356" s="85">
        <f>SUM(H356:L356)+MAX(M356,O356)</f>
        <v>0</v>
      </c>
      <c r="S356" s="86">
        <f>R356+MAX(U356,V356)</f>
        <v>0</v>
      </c>
      <c r="T356" s="85">
        <f>SUM($H356:$L356)+MAX(N356,P356)</f>
        <v>0</v>
      </c>
      <c r="U356" s="87"/>
      <c r="V356" s="87"/>
      <c r="W356" s="88"/>
      <c r="X356" s="88"/>
      <c r="Y356" s="88"/>
      <c r="Z356" s="91"/>
      <c r="AA356" s="90"/>
      <c r="AB356" s="79"/>
      <c r="AC356" s="88"/>
      <c r="AD356" s="79"/>
      <c r="AE356" s="100"/>
      <c r="AF356" s="79"/>
      <c r="AG356" s="79"/>
      <c r="AH356" s="94">
        <f>MAX(AB356:AG356)</f>
        <v>0</v>
      </c>
      <c r="AI356" s="90">
        <f>AH356*AI$5</f>
        <v>0</v>
      </c>
      <c r="AL356" s="2"/>
      <c r="AM356" s="2"/>
      <c r="AN356" s="96"/>
      <c r="AO356" s="96"/>
      <c r="AT356" s="2"/>
    </row>
    <row r="357" spans="1:35" s="95" customFormat="1" ht="15.75" customHeight="1" hidden="1">
      <c r="A357" s="75">
        <f>A356+1</f>
        <v>351</v>
      </c>
      <c r="B357" s="113" t="s">
        <v>412</v>
      </c>
      <c r="C357" s="42" t="s">
        <v>44</v>
      </c>
      <c r="D357" s="41" t="s">
        <v>413</v>
      </c>
      <c r="E357" s="41" t="s">
        <v>73</v>
      </c>
      <c r="F357" s="78">
        <f>IF(G357&lt;1940,"L",IF(G357&lt;1945,"SM",IF(G357&lt;1955,"M",IF(G357&gt;2000,"J",""))))</f>
        <v>0</v>
      </c>
      <c r="G357" s="116">
        <v>1982</v>
      </c>
      <c r="H357" s="79"/>
      <c r="I357" s="80"/>
      <c r="J357" s="80"/>
      <c r="K357" s="79"/>
      <c r="L357" s="81">
        <f>IF(X357&lt;&gt;"",(L$5-X357+1)*1.5,"")</f>
      </c>
      <c r="M357" s="82"/>
      <c r="N357" s="83"/>
      <c r="O357" s="84">
        <f>AH357</f>
        <v>0</v>
      </c>
      <c r="P357" s="84">
        <f>AI357</f>
        <v>0</v>
      </c>
      <c r="Q357" s="83">
        <f>SUM(H357:L357)</f>
        <v>0</v>
      </c>
      <c r="R357" s="85">
        <f>SUM(H357:L357)+MAX(M357,O357)</f>
        <v>0</v>
      </c>
      <c r="S357" s="86">
        <f>R357+MAX(U357,V357)</f>
        <v>0</v>
      </c>
      <c r="T357" s="85">
        <f>SUM($H357:$L357)+MAX(N357,P357)</f>
        <v>0</v>
      </c>
      <c r="U357" s="87">
        <f>IF(M357&gt;0,3,0)</f>
        <v>0</v>
      </c>
      <c r="V357" s="87">
        <f>IF(Q357&gt;0,3,0)</f>
        <v>0</v>
      </c>
      <c r="W357" s="88"/>
      <c r="X357" s="88"/>
      <c r="Y357" s="89"/>
      <c r="Z357" s="79"/>
      <c r="AA357" s="90"/>
      <c r="AB357" s="79"/>
      <c r="AC357" s="79"/>
      <c r="AD357" s="79"/>
      <c r="AE357" s="100"/>
      <c r="AF357" s="79"/>
      <c r="AG357" s="79"/>
      <c r="AH357" s="94">
        <f>MAX(AB357:AG357)</f>
        <v>0</v>
      </c>
      <c r="AI357" s="90">
        <f>AH357*AI$5</f>
        <v>0</v>
      </c>
    </row>
    <row r="358" spans="1:49" s="95" customFormat="1" ht="15.75" customHeight="1" hidden="1">
      <c r="A358" s="75">
        <f>A357+1</f>
        <v>352</v>
      </c>
      <c r="B358" s="97" t="s">
        <v>414</v>
      </c>
      <c r="C358" s="42" t="s">
        <v>39</v>
      </c>
      <c r="D358" s="77" t="s">
        <v>40</v>
      </c>
      <c r="E358" s="77" t="s">
        <v>41</v>
      </c>
      <c r="F358" s="78">
        <f>IF(G358&lt;1939,"L",IF(G358&lt;1944,"SM",IF(G358&lt;1954,"M",IF(G358&gt;1999,"J",""))))</f>
        <v>0</v>
      </c>
      <c r="G358" s="77">
        <v>1940</v>
      </c>
      <c r="H358" s="79"/>
      <c r="I358" s="80"/>
      <c r="J358" s="80"/>
      <c r="K358" s="88"/>
      <c r="L358" s="81">
        <f>IF(X358&lt;&gt;"",(L$5-X358+1)*1.5,"")</f>
      </c>
      <c r="M358" s="82"/>
      <c r="N358" s="82"/>
      <c r="O358" s="84">
        <f>AH358</f>
        <v>0</v>
      </c>
      <c r="P358" s="84">
        <f>AI358</f>
        <v>0</v>
      </c>
      <c r="Q358" s="83">
        <f>SUM(H358:L358)</f>
        <v>0</v>
      </c>
      <c r="R358" s="85">
        <f>SUM(H358:L358)+MAX(M358,O358)</f>
        <v>0</v>
      </c>
      <c r="S358" s="86">
        <f>R358+MAX(U358,V358)</f>
        <v>0</v>
      </c>
      <c r="T358" s="85">
        <f>SUM($H358:$L358)+MAX(N358,P358)</f>
        <v>0</v>
      </c>
      <c r="U358" s="87">
        <f>IF(M358&gt;0,3,0)</f>
        <v>0</v>
      </c>
      <c r="V358" s="87">
        <f>IF(Q358&gt;0,3,0)</f>
        <v>0</v>
      </c>
      <c r="W358" s="88"/>
      <c r="X358" s="88"/>
      <c r="Y358" s="98"/>
      <c r="Z358" s="79"/>
      <c r="AA358" s="79"/>
      <c r="AB358" s="91"/>
      <c r="AC358" s="88"/>
      <c r="AD358" s="109"/>
      <c r="AE358" s="100"/>
      <c r="AF358" s="109"/>
      <c r="AG358" s="109"/>
      <c r="AH358" s="94">
        <f>MAX(AB358:AG358)</f>
        <v>0</v>
      </c>
      <c r="AI358" s="90">
        <f>AH358*AI$5</f>
        <v>0</v>
      </c>
      <c r="AK358" s="2"/>
      <c r="AM358" s="2"/>
      <c r="AN358" s="96"/>
      <c r="AO358" s="96"/>
      <c r="AT358" s="2"/>
      <c r="AU358" s="96"/>
      <c r="AV358" s="96"/>
      <c r="AW358" s="96"/>
    </row>
    <row r="359" spans="1:46" s="95" customFormat="1" ht="15.75" customHeight="1" hidden="1">
      <c r="A359" s="75">
        <f>A358+1</f>
        <v>353</v>
      </c>
      <c r="B359" s="111" t="s">
        <v>415</v>
      </c>
      <c r="C359" s="42" t="s">
        <v>120</v>
      </c>
      <c r="D359" s="41" t="s">
        <v>126</v>
      </c>
      <c r="E359" s="77" t="s">
        <v>41</v>
      </c>
      <c r="F359" s="78"/>
      <c r="G359" s="77"/>
      <c r="H359" s="79"/>
      <c r="I359" s="80"/>
      <c r="J359" s="80"/>
      <c r="K359" s="79"/>
      <c r="L359" s="81">
        <f>IF(X359&lt;&gt;"",(L$5-X359+1)*1.5,"")</f>
      </c>
      <c r="M359" s="102"/>
      <c r="N359" s="107"/>
      <c r="O359" s="84">
        <f>AH359</f>
        <v>0</v>
      </c>
      <c r="P359" s="84">
        <f>AI359</f>
        <v>0</v>
      </c>
      <c r="Q359" s="83">
        <f>SUM(H359:L359)</f>
        <v>0</v>
      </c>
      <c r="R359" s="85">
        <f>SUM(H359:L359)+MAX(M359,O359)</f>
        <v>0</v>
      </c>
      <c r="S359" s="86">
        <f>R359+MAX(U359,V359)</f>
        <v>0</v>
      </c>
      <c r="T359" s="85">
        <f>SUM($H359:$L359)+MAX(N359,P359)</f>
        <v>0</v>
      </c>
      <c r="U359" s="87">
        <f>IF(M359&gt;0,3,0)</f>
        <v>0</v>
      </c>
      <c r="V359" s="87">
        <f>IF(Q359&gt;0,3,0)</f>
        <v>0</v>
      </c>
      <c r="W359" s="88"/>
      <c r="X359" s="88"/>
      <c r="Y359" s="88"/>
      <c r="Z359" s="91"/>
      <c r="AA359" s="90"/>
      <c r="AB359" s="79"/>
      <c r="AC359" s="88"/>
      <c r="AD359" s="79"/>
      <c r="AE359" s="100"/>
      <c r="AF359" s="79"/>
      <c r="AG359" s="79"/>
      <c r="AH359" s="94">
        <f>MAX(AB359:AG359)</f>
        <v>0</v>
      </c>
      <c r="AI359" s="90">
        <f>AH359*AI$5</f>
        <v>0</v>
      </c>
      <c r="AJ359" s="2"/>
      <c r="AK359" s="2"/>
      <c r="AM359" s="2"/>
      <c r="AN359" s="96"/>
      <c r="AO359" s="96"/>
      <c r="AT359" s="2"/>
    </row>
    <row r="360" spans="1:49" s="95" customFormat="1" ht="15.75" customHeight="1" hidden="1">
      <c r="A360" s="75">
        <f>A359+1</f>
        <v>354</v>
      </c>
      <c r="B360" s="76" t="s">
        <v>416</v>
      </c>
      <c r="C360" s="42" t="s">
        <v>44</v>
      </c>
      <c r="D360" s="77" t="s">
        <v>40</v>
      </c>
      <c r="E360" s="77" t="s">
        <v>41</v>
      </c>
      <c r="F360" s="78">
        <f>IF(G360&lt;1940,"L",IF(G360&lt;1945,"SM",IF(G360&lt;1955,"M",IF(G360&gt;2000,"J",""))))</f>
        <v>0</v>
      </c>
      <c r="G360" s="77">
        <v>1954</v>
      </c>
      <c r="H360" s="79"/>
      <c r="I360" s="80"/>
      <c r="J360" s="80"/>
      <c r="K360" s="79"/>
      <c r="L360" s="81">
        <f>IF(X360&lt;&gt;"",(L$5-X360+1)*1.5,"")</f>
      </c>
      <c r="M360" s="82"/>
      <c r="N360" s="83"/>
      <c r="O360" s="84">
        <f>AH360</f>
        <v>0</v>
      </c>
      <c r="P360" s="84">
        <f>AI360</f>
        <v>0</v>
      </c>
      <c r="Q360" s="83">
        <f>SUM(H360:L360)</f>
        <v>0</v>
      </c>
      <c r="R360" s="85">
        <f>SUM(H360:L360)+MAX(M360,O360)</f>
        <v>0</v>
      </c>
      <c r="S360" s="86">
        <f>R360+MAX(U360,V360)</f>
        <v>0</v>
      </c>
      <c r="T360" s="85">
        <f>SUM($H360:$L360)+MAX(N360,P360)</f>
        <v>0</v>
      </c>
      <c r="U360" s="87">
        <f>IF(M360&gt;0,3,0)</f>
        <v>0</v>
      </c>
      <c r="V360" s="87">
        <f>IF(Q360&gt;0,3,0)</f>
        <v>0</v>
      </c>
      <c r="W360" s="88"/>
      <c r="X360" s="88"/>
      <c r="Y360" s="98"/>
      <c r="Z360" s="79"/>
      <c r="AA360" s="90"/>
      <c r="AB360" s="79"/>
      <c r="AC360" s="88"/>
      <c r="AD360" s="79"/>
      <c r="AE360" s="100"/>
      <c r="AF360" s="79"/>
      <c r="AG360" s="79"/>
      <c r="AH360" s="94">
        <f>MAX(AB360:AG360)</f>
        <v>0</v>
      </c>
      <c r="AI360" s="90">
        <f>AH360*AI$5</f>
        <v>0</v>
      </c>
      <c r="AL360" s="96"/>
      <c r="AM360" s="2"/>
      <c r="AN360" s="96"/>
      <c r="AO360" s="96"/>
      <c r="AT360" s="2"/>
      <c r="AU360" s="2"/>
      <c r="AV360" s="2"/>
      <c r="AW360" s="2"/>
    </row>
    <row r="361" spans="1:46" s="95" customFormat="1" ht="15.75" customHeight="1" hidden="1">
      <c r="A361" s="75">
        <f>A360+1</f>
        <v>355</v>
      </c>
      <c r="B361" s="97" t="s">
        <v>417</v>
      </c>
      <c r="C361" s="42" t="s">
        <v>7</v>
      </c>
      <c r="D361" s="77" t="s">
        <v>40</v>
      </c>
      <c r="E361" s="77" t="s">
        <v>41</v>
      </c>
      <c r="F361" s="78">
        <f>IF(G361&lt;1940,"L",IF(G361&lt;1945,"SM",IF(G361&lt;1955,"M",IF(G361&gt;2000,"J",""))))</f>
        <v>0</v>
      </c>
      <c r="G361" s="77">
        <v>1975</v>
      </c>
      <c r="H361" s="79"/>
      <c r="I361" s="80"/>
      <c r="J361" s="80"/>
      <c r="K361" s="88"/>
      <c r="L361" s="81">
        <f>IF(X361&lt;&gt;"",(L$5-X361+1)*1.5,"")</f>
      </c>
      <c r="M361" s="102"/>
      <c r="N361" s="107"/>
      <c r="O361" s="84">
        <f>AH361</f>
        <v>0</v>
      </c>
      <c r="P361" s="84">
        <f>AI361</f>
        <v>0</v>
      </c>
      <c r="Q361" s="83">
        <f>SUM(H361:L361)</f>
        <v>0</v>
      </c>
      <c r="R361" s="85">
        <f>SUM(H361:L361)+MAX(M361,O361)</f>
        <v>0</v>
      </c>
      <c r="S361" s="86">
        <f>R361+MAX(U361,V361)</f>
        <v>0</v>
      </c>
      <c r="T361" s="85">
        <f>SUM($H361:$L361)+MAX(N361,P361)</f>
        <v>0</v>
      </c>
      <c r="U361" s="87">
        <f>IF(M361&gt;0,3,0)</f>
        <v>0</v>
      </c>
      <c r="V361" s="87">
        <f>IF(Q361&gt;0,3,0)</f>
        <v>0</v>
      </c>
      <c r="W361" s="88"/>
      <c r="X361" s="88"/>
      <c r="Y361" s="88"/>
      <c r="Z361" s="79"/>
      <c r="AA361" s="90"/>
      <c r="AB361" s="79"/>
      <c r="AC361" s="88"/>
      <c r="AD361" s="79"/>
      <c r="AE361" s="100"/>
      <c r="AF361" s="121"/>
      <c r="AG361" s="79"/>
      <c r="AH361" s="94">
        <f>MAX(AB361:AG361)</f>
        <v>0</v>
      </c>
      <c r="AI361" s="90">
        <f>AH361*AI$5</f>
        <v>0</v>
      </c>
      <c r="AJ361" s="96"/>
      <c r="AL361" s="2"/>
      <c r="AM361" s="2"/>
      <c r="AN361" s="96"/>
      <c r="AO361" s="96"/>
      <c r="AT361" s="2"/>
    </row>
    <row r="362" spans="1:38" s="95" customFormat="1" ht="15.75" customHeight="1" hidden="1">
      <c r="A362" s="75">
        <f>A361+1</f>
        <v>356</v>
      </c>
      <c r="B362" s="111" t="s">
        <v>418</v>
      </c>
      <c r="C362" s="42" t="s">
        <v>120</v>
      </c>
      <c r="D362" s="42" t="s">
        <v>196</v>
      </c>
      <c r="E362" s="77" t="s">
        <v>41</v>
      </c>
      <c r="F362" s="78"/>
      <c r="G362" s="77"/>
      <c r="H362" s="79"/>
      <c r="I362" s="80"/>
      <c r="J362" s="80"/>
      <c r="K362" s="79"/>
      <c r="L362" s="81">
        <f>IF(X362&lt;&gt;"",(L$5-X362+1)*1.5,"")</f>
      </c>
      <c r="M362" s="82"/>
      <c r="N362" s="83"/>
      <c r="O362" s="84">
        <f>AH362</f>
        <v>0</v>
      </c>
      <c r="P362" s="84">
        <f>AI362</f>
        <v>0</v>
      </c>
      <c r="Q362" s="83">
        <f>SUM(H362:L362)</f>
        <v>0</v>
      </c>
      <c r="R362" s="85">
        <f>SUM(H362:L362)+MAX(M362,O362)</f>
        <v>0</v>
      </c>
      <c r="S362" s="86">
        <f>R362+MAX(U362,V362)</f>
        <v>0</v>
      </c>
      <c r="T362" s="85">
        <f>SUM($H362:$L362)+MAX(N362,P362)</f>
        <v>0</v>
      </c>
      <c r="U362" s="87">
        <f>IF(M362&gt;0,3,0)</f>
        <v>0</v>
      </c>
      <c r="V362" s="87">
        <f>IF(Q362&gt;0,3,0)</f>
        <v>0</v>
      </c>
      <c r="W362" s="88"/>
      <c r="X362" s="88"/>
      <c r="Y362" s="98"/>
      <c r="Z362" s="79"/>
      <c r="AA362" s="90"/>
      <c r="AB362" s="79"/>
      <c r="AC362" s="88"/>
      <c r="AD362" s="79"/>
      <c r="AE362" s="100"/>
      <c r="AF362" s="79"/>
      <c r="AG362" s="79"/>
      <c r="AH362" s="94">
        <f>MAX(AB362:AG362)</f>
        <v>0</v>
      </c>
      <c r="AI362" s="90">
        <f>AH362*AI$5</f>
        <v>0</v>
      </c>
      <c r="AK362" s="2"/>
      <c r="AL362" s="2"/>
    </row>
    <row r="363" spans="1:46" s="95" customFormat="1" ht="15.75" customHeight="1" hidden="1">
      <c r="A363" s="75">
        <f>A362+1</f>
        <v>357</v>
      </c>
      <c r="B363" s="97" t="s">
        <v>419</v>
      </c>
      <c r="C363" s="42" t="s">
        <v>56</v>
      </c>
      <c r="D363" s="77" t="s">
        <v>40</v>
      </c>
      <c r="E363" s="77" t="s">
        <v>41</v>
      </c>
      <c r="F363" s="78">
        <f>IF(G363&lt;1939,"L",IF(G363&lt;1944,"SM",IF(G363&lt;1954,"M",IF(G363&gt;1999,"J",""))))</f>
        <v>0</v>
      </c>
      <c r="G363" s="77">
        <v>1970</v>
      </c>
      <c r="H363" s="79"/>
      <c r="I363" s="80"/>
      <c r="J363" s="80"/>
      <c r="K363" s="88"/>
      <c r="L363" s="137">
        <f>IF(X363&lt;&gt;"",(L$5-X363+1)*1.5,"")</f>
      </c>
      <c r="M363" s="142"/>
      <c r="N363" s="143"/>
      <c r="O363" s="84">
        <f>AH363</f>
        <v>0</v>
      </c>
      <c r="P363" s="84">
        <f>AI363</f>
        <v>0</v>
      </c>
      <c r="Q363" s="83">
        <f>SUM(H363:L363)</f>
        <v>0</v>
      </c>
      <c r="R363" s="85">
        <f>SUM(H363:L363)+MAX(M363,O363)</f>
        <v>0</v>
      </c>
      <c r="S363" s="86">
        <f>R363+MAX(U363,V363)</f>
        <v>0</v>
      </c>
      <c r="T363" s="85">
        <f>SUM($H363:$L363)+MAX(N363,P363)</f>
        <v>0</v>
      </c>
      <c r="U363" s="87">
        <f>IF(M363&gt;0,3,0)</f>
        <v>0</v>
      </c>
      <c r="V363" s="87">
        <f>IF(Q363&gt;0,3,0)</f>
        <v>0</v>
      </c>
      <c r="W363" s="88"/>
      <c r="X363" s="88"/>
      <c r="Y363" s="88"/>
      <c r="Z363" s="79"/>
      <c r="AA363" s="90"/>
      <c r="AB363" s="79"/>
      <c r="AC363" s="88"/>
      <c r="AD363" s="79"/>
      <c r="AE363" s="100"/>
      <c r="AF363" s="79"/>
      <c r="AG363" s="79"/>
      <c r="AH363" s="94">
        <f>MAX(AB363:AG363)</f>
        <v>0</v>
      </c>
      <c r="AI363" s="90">
        <f>AH363*AI$5</f>
        <v>0</v>
      </c>
      <c r="AJ363" s="2"/>
      <c r="AK363" s="2"/>
      <c r="AM363" s="96"/>
      <c r="AN363" s="2"/>
      <c r="AO363" s="2"/>
      <c r="AT363" s="2"/>
    </row>
    <row r="364" spans="1:35" s="95" customFormat="1" ht="15.75" customHeight="1" hidden="1">
      <c r="A364" s="75">
        <f>A363+1</f>
        <v>358</v>
      </c>
      <c r="B364" s="97" t="s">
        <v>420</v>
      </c>
      <c r="C364" s="42" t="s">
        <v>51</v>
      </c>
      <c r="D364" s="77" t="s">
        <v>40</v>
      </c>
      <c r="E364" s="77" t="s">
        <v>41</v>
      </c>
      <c r="F364" s="78">
        <f>IF(G364&lt;1940,"L",IF(G364&lt;1945,"SM",IF(G364&lt;1955,"M",IF(G364&gt;2000,"J",""))))</f>
        <v>0</v>
      </c>
      <c r="G364" s="104">
        <v>1962</v>
      </c>
      <c r="H364" s="105"/>
      <c r="I364" s="80"/>
      <c r="J364" s="80"/>
      <c r="K364" s="106"/>
      <c r="L364" s="81">
        <f>IF(X364&lt;&gt;"",(L$5-X364+1)*1.5,"")</f>
      </c>
      <c r="M364" s="82"/>
      <c r="N364" s="83"/>
      <c r="O364" s="84">
        <f>AH364</f>
        <v>0</v>
      </c>
      <c r="P364" s="84">
        <f>AI364</f>
        <v>0</v>
      </c>
      <c r="Q364" s="83">
        <f>SUM(H364:L364)</f>
        <v>0</v>
      </c>
      <c r="R364" s="85">
        <f>SUM(H364:L364)+MAX(M364,O364)</f>
        <v>0</v>
      </c>
      <c r="S364" s="86">
        <f>R364+MAX(U364,V364)</f>
        <v>0</v>
      </c>
      <c r="T364" s="85">
        <f>SUM($H364:$L364)+MAX(N364,P364)</f>
        <v>0</v>
      </c>
      <c r="U364" s="87">
        <f>IF(M364&gt;0,3,0)</f>
        <v>0</v>
      </c>
      <c r="V364" s="87">
        <f>IF(Q364&gt;0,3,0)</f>
        <v>0</v>
      </c>
      <c r="W364" s="88"/>
      <c r="X364" s="88"/>
      <c r="Y364" s="98"/>
      <c r="Z364" s="79"/>
      <c r="AA364" s="90"/>
      <c r="AB364" s="79"/>
      <c r="AC364" s="88"/>
      <c r="AD364" s="79"/>
      <c r="AE364" s="100"/>
      <c r="AF364" s="79"/>
      <c r="AG364" s="79"/>
      <c r="AH364" s="94">
        <f>MAX(AB364:AG364)</f>
        <v>0</v>
      </c>
      <c r="AI364" s="90">
        <f>AH364*AI$5</f>
        <v>0</v>
      </c>
    </row>
    <row r="365" spans="1:45" s="95" customFormat="1" ht="15.75" customHeight="1" hidden="1">
      <c r="A365" s="75">
        <f>A364+1</f>
        <v>359</v>
      </c>
      <c r="B365" s="113" t="s">
        <v>421</v>
      </c>
      <c r="C365" s="42"/>
      <c r="D365" s="77" t="s">
        <v>40</v>
      </c>
      <c r="E365" s="41" t="s">
        <v>73</v>
      </c>
      <c r="F365" s="78">
        <f>IF(G365&lt;1939,"L",IF(G365&lt;1944,"SM",IF(G365&lt;1954,"M",IF(G365&gt;1999,"J",""))))</f>
        <v>0</v>
      </c>
      <c r="G365" s="116">
        <v>1975</v>
      </c>
      <c r="H365" s="79"/>
      <c r="I365" s="80"/>
      <c r="J365" s="80"/>
      <c r="K365" s="79"/>
      <c r="L365" s="81">
        <f>IF(X365&lt;&gt;"",(L$5-X365+1)*1.5,"")</f>
      </c>
      <c r="M365" s="102"/>
      <c r="N365" s="102"/>
      <c r="O365" s="102"/>
      <c r="P365" s="84">
        <f>AI365</f>
        <v>0</v>
      </c>
      <c r="Q365" s="83">
        <f>SUM(H365:L365)</f>
        <v>0</v>
      </c>
      <c r="R365" s="85">
        <f>SUM(H365:L365)+MAX(M365,O365)</f>
        <v>0</v>
      </c>
      <c r="S365" s="86">
        <f>R365+MAX(U365,V365)</f>
        <v>0</v>
      </c>
      <c r="T365" s="85">
        <f>SUM($H365:$L365)+MAX(N365,P365)</f>
        <v>0</v>
      </c>
      <c r="U365" s="87">
        <f>IF(M365&gt;0,3,0)</f>
        <v>0</v>
      </c>
      <c r="V365" s="87">
        <f>IF(Q365&gt;0,3,0)</f>
        <v>0</v>
      </c>
      <c r="W365" s="88"/>
      <c r="X365" s="88"/>
      <c r="Y365" s="109"/>
      <c r="Z365" s="79"/>
      <c r="AA365" s="79"/>
      <c r="AB365" s="79"/>
      <c r="AC365" s="79"/>
      <c r="AD365" s="79"/>
      <c r="AE365" s="100"/>
      <c r="AF365" s="79"/>
      <c r="AG365" s="79"/>
      <c r="AH365" s="94">
        <f>MAX(AB365:AG365)</f>
        <v>0</v>
      </c>
      <c r="AI365" s="90">
        <f>AH365*AI$5</f>
        <v>0</v>
      </c>
      <c r="AJ365" s="2"/>
      <c r="AL365" s="2"/>
      <c r="AN365" s="2"/>
      <c r="AO365" s="2"/>
      <c r="AP365" s="96"/>
      <c r="AR365" s="2"/>
      <c r="AS365" s="2"/>
    </row>
    <row r="366" spans="1:46" s="95" customFormat="1" ht="15.75" customHeight="1" hidden="1">
      <c r="A366" s="75">
        <f>A365+1</f>
        <v>360</v>
      </c>
      <c r="B366" s="113" t="s">
        <v>422</v>
      </c>
      <c r="C366" s="42"/>
      <c r="D366" s="42" t="s">
        <v>160</v>
      </c>
      <c r="E366" s="41" t="s">
        <v>73</v>
      </c>
      <c r="F366" s="78"/>
      <c r="G366" s="77"/>
      <c r="H366" s="79"/>
      <c r="I366" s="80"/>
      <c r="J366" s="80"/>
      <c r="K366" s="88"/>
      <c r="L366" s="81">
        <f>IF(X366&lt;&gt;"",(L$5-X366+1)*1.5,"")</f>
      </c>
      <c r="M366" s="82"/>
      <c r="N366" s="82"/>
      <c r="O366" s="82"/>
      <c r="P366" s="84">
        <f>AI366</f>
        <v>0</v>
      </c>
      <c r="Q366" s="83">
        <f>SUM(H366:L366)</f>
        <v>0</v>
      </c>
      <c r="R366" s="85">
        <f>SUM(H366:L366)+MAX(M366,O366)</f>
        <v>0</v>
      </c>
      <c r="S366" s="86">
        <f>R366+MAX(U366,V366)</f>
        <v>0</v>
      </c>
      <c r="T366" s="85">
        <f>SUM($H366:$L366)+MAX(N366,P366)</f>
        <v>0</v>
      </c>
      <c r="U366" s="87">
        <f>IF(M366&gt;0,3,0)</f>
        <v>0</v>
      </c>
      <c r="V366" s="87">
        <f>IF(Q366&gt;0,3,0)</f>
        <v>0</v>
      </c>
      <c r="W366" s="88"/>
      <c r="X366" s="88"/>
      <c r="Y366" s="88"/>
      <c r="Z366" s="91"/>
      <c r="AA366" s="91"/>
      <c r="AB366" s="79"/>
      <c r="AC366" s="88"/>
      <c r="AD366" s="79"/>
      <c r="AE366" s="100"/>
      <c r="AF366" s="79"/>
      <c r="AG366" s="79"/>
      <c r="AH366" s="94">
        <f>MAX(AB366:AG366)</f>
        <v>0</v>
      </c>
      <c r="AI366" s="90">
        <f>AH366*AI$5</f>
        <v>0</v>
      </c>
      <c r="AJ366" s="2"/>
      <c r="AL366" s="96"/>
      <c r="AM366" s="2"/>
      <c r="AN366" s="96"/>
      <c r="AO366" s="96"/>
      <c r="AT366" s="2"/>
    </row>
    <row r="367" spans="1:38" s="95" customFormat="1" ht="15.75" customHeight="1" hidden="1">
      <c r="A367" s="75">
        <f>A366+1</f>
        <v>361</v>
      </c>
      <c r="B367" s="111" t="s">
        <v>423</v>
      </c>
      <c r="C367" s="42" t="s">
        <v>120</v>
      </c>
      <c r="D367" s="41" t="s">
        <v>121</v>
      </c>
      <c r="E367" s="77" t="s">
        <v>41</v>
      </c>
      <c r="F367" s="78"/>
      <c r="G367" s="77"/>
      <c r="H367" s="79"/>
      <c r="I367" s="80"/>
      <c r="J367" s="80"/>
      <c r="K367" s="88"/>
      <c r="L367" s="81">
        <f>IF(X367&lt;&gt;"",(L$5-X367+1)*1.5,"")</f>
      </c>
      <c r="M367" s="82">
        <f>Z367</f>
        <v>0</v>
      </c>
      <c r="N367" s="83">
        <f>AA367</f>
        <v>0</v>
      </c>
      <c r="O367" s="84">
        <f>AH367</f>
        <v>0</v>
      </c>
      <c r="P367" s="84">
        <f>AI367</f>
        <v>0</v>
      </c>
      <c r="Q367" s="83">
        <f>SUM(H367:L367)</f>
        <v>0</v>
      </c>
      <c r="R367" s="85">
        <f>SUM(H367:L367)+MAX(M367,O367)</f>
        <v>0</v>
      </c>
      <c r="S367" s="86">
        <f>R367+MAX(U367,V367)</f>
        <v>0</v>
      </c>
      <c r="T367" s="85">
        <f>SUM($H367:$L367)+MAX(N367,P367)</f>
        <v>0</v>
      </c>
      <c r="U367" s="87">
        <f>IF(M367&gt;0,3,0)</f>
        <v>0</v>
      </c>
      <c r="V367" s="87">
        <f>IF(Q367&gt;0,3,0)</f>
        <v>0</v>
      </c>
      <c r="W367" s="88"/>
      <c r="X367" s="88"/>
      <c r="Y367" s="98"/>
      <c r="Z367" s="79">
        <f>IF(Y367&gt;0,Y$5-Y367+1,0)</f>
        <v>0</v>
      </c>
      <c r="AA367" s="90">
        <f>Z367*AA$5</f>
        <v>0</v>
      </c>
      <c r="AB367" s="109"/>
      <c r="AC367" s="88"/>
      <c r="AD367" s="109"/>
      <c r="AE367" s="100"/>
      <c r="AF367" s="109"/>
      <c r="AG367" s="109"/>
      <c r="AH367" s="94">
        <f>MAX(AB367:AG367)</f>
        <v>0</v>
      </c>
      <c r="AI367" s="90">
        <f>AH367*AI$5</f>
        <v>0</v>
      </c>
      <c r="AJ367" s="103"/>
      <c r="AK367" s="2"/>
      <c r="AL367" s="2"/>
    </row>
    <row r="368" spans="1:38" s="95" customFormat="1" ht="15.75" customHeight="1" hidden="1">
      <c r="A368" s="75">
        <f>A367+1</f>
        <v>362</v>
      </c>
      <c r="B368" s="76" t="s">
        <v>424</v>
      </c>
      <c r="C368" s="42" t="s">
        <v>56</v>
      </c>
      <c r="D368" s="77" t="s">
        <v>40</v>
      </c>
      <c r="E368" s="77" t="s">
        <v>41</v>
      </c>
      <c r="F368" s="78">
        <f>IF(G368&lt;1939,"L",IF(G368&lt;1944,"SM",IF(G368&lt;1954,"M",IF(G368&gt;1999,"J",""))))</f>
        <v>0</v>
      </c>
      <c r="G368" s="77">
        <v>1955</v>
      </c>
      <c r="H368" s="109"/>
      <c r="I368" s="80"/>
      <c r="J368" s="80"/>
      <c r="K368" s="109"/>
      <c r="L368" s="81">
        <f>IF(X368&lt;&gt;"",(L$5-X368+1)*1.5,"")</f>
      </c>
      <c r="M368" s="102"/>
      <c r="N368" s="102"/>
      <c r="O368" s="102"/>
      <c r="P368" s="84">
        <f>AI368</f>
        <v>0</v>
      </c>
      <c r="Q368" s="83">
        <f>SUM(H368:L368)</f>
        <v>0</v>
      </c>
      <c r="R368" s="85">
        <f>SUM(H368:L368)+MAX(M368,O368)</f>
        <v>0</v>
      </c>
      <c r="S368" s="86">
        <f>R368+MAX(U368,V368)</f>
        <v>0</v>
      </c>
      <c r="T368" s="85">
        <f>SUM($H368:$L368)+MAX(N368,P368)</f>
        <v>0</v>
      </c>
      <c r="U368" s="87">
        <f>IF(M368&gt;0,3,0)</f>
        <v>0</v>
      </c>
      <c r="V368" s="87">
        <f>IF(Q368&gt;0,3,0)</f>
        <v>0</v>
      </c>
      <c r="W368" s="88"/>
      <c r="X368" s="109"/>
      <c r="Y368" s="109"/>
      <c r="Z368" s="91"/>
      <c r="AA368" s="91"/>
      <c r="AB368" s="79"/>
      <c r="AC368" s="109"/>
      <c r="AD368" s="79"/>
      <c r="AE368" s="100"/>
      <c r="AF368" s="79"/>
      <c r="AG368" s="79"/>
      <c r="AH368" s="94">
        <f>MAX(AB368:AG368)</f>
        <v>0</v>
      </c>
      <c r="AI368" s="90">
        <f>AH368*AI$5</f>
        <v>0</v>
      </c>
      <c r="AL368" s="2"/>
    </row>
    <row r="369" spans="1:46" s="95" customFormat="1" ht="15.75" customHeight="1" hidden="1">
      <c r="A369" s="75">
        <f>A368+1</f>
        <v>363</v>
      </c>
      <c r="B369" s="76" t="s">
        <v>425</v>
      </c>
      <c r="C369" s="42" t="s">
        <v>426</v>
      </c>
      <c r="D369" s="77" t="s">
        <v>40</v>
      </c>
      <c r="E369" s="104" t="s">
        <v>41</v>
      </c>
      <c r="F369" s="78"/>
      <c r="G369" s="104" t="s">
        <v>274</v>
      </c>
      <c r="H369" s="105"/>
      <c r="I369" s="80"/>
      <c r="J369" s="80"/>
      <c r="K369" s="106"/>
      <c r="L369" s="81">
        <f>IF(X369&lt;&gt;"",(L$5-X369+1)*1.5,"")</f>
      </c>
      <c r="M369" s="102"/>
      <c r="N369" s="102"/>
      <c r="O369" s="102"/>
      <c r="P369" s="84">
        <f>AI369</f>
        <v>0</v>
      </c>
      <c r="Q369" s="83">
        <f>SUM(H369:L369)</f>
        <v>0</v>
      </c>
      <c r="R369" s="85">
        <f>SUM(H369:L369)+MAX(M369,O369)</f>
        <v>0</v>
      </c>
      <c r="S369" s="86">
        <f>R369+MAX(U369,V369)</f>
        <v>0</v>
      </c>
      <c r="T369" s="85">
        <f>SUM($H369:$L369)+MAX(N369,P369)</f>
        <v>0</v>
      </c>
      <c r="U369" s="87">
        <f>IF(M369&gt;0,3,0)</f>
        <v>0</v>
      </c>
      <c r="V369" s="87">
        <f>IF(Q369&gt;0,3,0)</f>
        <v>0</v>
      </c>
      <c r="W369" s="88"/>
      <c r="X369" s="106"/>
      <c r="Y369" s="106"/>
      <c r="Z369" s="79"/>
      <c r="AA369" s="79"/>
      <c r="AB369" s="105"/>
      <c r="AC369" s="106"/>
      <c r="AD369" s="105"/>
      <c r="AE369" s="100"/>
      <c r="AF369" s="105"/>
      <c r="AG369" s="105"/>
      <c r="AH369" s="94">
        <f>MAX(AB369:AG369)</f>
        <v>0</v>
      </c>
      <c r="AI369" s="90">
        <f>AH369*AI$5</f>
        <v>0</v>
      </c>
      <c r="AK369" s="2"/>
      <c r="AL369" s="2"/>
      <c r="AP369" s="2"/>
      <c r="AT369" s="2"/>
    </row>
    <row r="370" spans="1:38" s="95" customFormat="1" ht="15.75" customHeight="1" hidden="1">
      <c r="A370" s="75">
        <f>A369+1</f>
        <v>364</v>
      </c>
      <c r="B370" s="97" t="s">
        <v>427</v>
      </c>
      <c r="C370" s="42" t="s">
        <v>82</v>
      </c>
      <c r="D370" s="77" t="s">
        <v>40</v>
      </c>
      <c r="E370" s="77" t="s">
        <v>41</v>
      </c>
      <c r="F370" s="78">
        <f>IF(G370&lt;1939,"L",IF(G370&lt;1944,"SM",IF(G370&lt;1954,"M",IF(G370&gt;1999,"J",""))))</f>
        <v>0</v>
      </c>
      <c r="G370" s="77">
        <v>1970</v>
      </c>
      <c r="H370" s="79"/>
      <c r="I370" s="80"/>
      <c r="J370" s="80"/>
      <c r="K370" s="88"/>
      <c r="L370" s="81">
        <f>IF(X370&lt;&gt;"",(L$5-X370+1)*1.5,"")</f>
      </c>
      <c r="M370" s="82">
        <f>Z370</f>
        <v>0</v>
      </c>
      <c r="N370" s="83">
        <f>AA370</f>
        <v>0</v>
      </c>
      <c r="O370" s="84">
        <f>AH370</f>
        <v>0</v>
      </c>
      <c r="P370" s="84">
        <f>AI370</f>
        <v>0</v>
      </c>
      <c r="Q370" s="83">
        <f>SUM(H370:L370)</f>
        <v>0</v>
      </c>
      <c r="R370" s="85">
        <f>SUM(H370:L370)+MAX(M370,O370)</f>
        <v>0</v>
      </c>
      <c r="S370" s="86">
        <f>R370+MAX(U370,V370)</f>
        <v>0</v>
      </c>
      <c r="T370" s="85">
        <f>SUM($H370:$L370)+MAX(N370,P370)</f>
        <v>0</v>
      </c>
      <c r="U370" s="87">
        <f>IF(M370&gt;0,3,0)</f>
        <v>0</v>
      </c>
      <c r="V370" s="87">
        <f>IF(Q370&gt;0,3,0)</f>
        <v>0</v>
      </c>
      <c r="W370" s="88"/>
      <c r="X370" s="88"/>
      <c r="Y370" s="98"/>
      <c r="Z370" s="79">
        <f>IF(Y370&gt;0,Y$5-Y370+1,0)</f>
        <v>0</v>
      </c>
      <c r="AA370" s="90">
        <f>Z370*AA$5</f>
        <v>0</v>
      </c>
      <c r="AB370" s="109"/>
      <c r="AC370" s="88"/>
      <c r="AD370" s="109"/>
      <c r="AE370" s="100"/>
      <c r="AF370" s="109"/>
      <c r="AG370" s="109"/>
      <c r="AH370" s="94">
        <f>MAX(AB370:AG370)</f>
        <v>0</v>
      </c>
      <c r="AI370" s="90">
        <f>AH370*AI$5</f>
        <v>0</v>
      </c>
      <c r="AK370" s="2"/>
      <c r="AL370" s="2"/>
    </row>
    <row r="371" spans="1:41" s="95" customFormat="1" ht="15.75" customHeight="1" hidden="1">
      <c r="A371" s="75">
        <f>A370+1</f>
        <v>365</v>
      </c>
      <c r="B371" s="76" t="s">
        <v>428</v>
      </c>
      <c r="C371" s="42" t="s">
        <v>44</v>
      </c>
      <c r="D371" s="77" t="s">
        <v>40</v>
      </c>
      <c r="E371" s="77" t="s">
        <v>41</v>
      </c>
      <c r="F371" s="78">
        <f>IF(G371&lt;1939,"L",IF(G371&lt;1944,"SM",IF(G371&lt;1954,"M",IF(G371&gt;1999,"J",""))))</f>
        <v>0</v>
      </c>
      <c r="G371" s="77">
        <v>1970</v>
      </c>
      <c r="H371" s="79"/>
      <c r="I371" s="80"/>
      <c r="J371" s="80"/>
      <c r="K371" s="79"/>
      <c r="L371" s="81">
        <f>IF(X371&lt;&gt;"",(L$5-X371+1)*1.5,"")</f>
      </c>
      <c r="M371" s="102"/>
      <c r="N371" s="107"/>
      <c r="O371" s="102"/>
      <c r="P371" s="84">
        <f>AI371</f>
        <v>0</v>
      </c>
      <c r="Q371" s="83">
        <f>SUM(H371:L371)</f>
        <v>0</v>
      </c>
      <c r="R371" s="85">
        <f>SUM(H371:L371)+MAX(M371,O371)</f>
        <v>0</v>
      </c>
      <c r="S371" s="86">
        <f>R371+MAX(U371,V371)</f>
        <v>0</v>
      </c>
      <c r="T371" s="85">
        <f>SUM($H371:$L371)+MAX(N371,P371)</f>
        <v>0</v>
      </c>
      <c r="U371" s="87">
        <f>IF(M371&gt;0,3,0)</f>
        <v>0</v>
      </c>
      <c r="V371" s="87">
        <f>IF(Q371&gt;0,3,0)</f>
        <v>0</v>
      </c>
      <c r="W371" s="88"/>
      <c r="X371" s="88"/>
      <c r="Y371" s="88"/>
      <c r="Z371" s="79"/>
      <c r="AA371" s="90"/>
      <c r="AB371" s="79"/>
      <c r="AC371" s="88"/>
      <c r="AD371" s="79"/>
      <c r="AE371" s="100"/>
      <c r="AF371" s="79"/>
      <c r="AG371" s="79"/>
      <c r="AH371" s="94">
        <f>MAX(AB371:AG371)</f>
        <v>0</v>
      </c>
      <c r="AI371" s="90">
        <f>AH371*AI$5</f>
        <v>0</v>
      </c>
      <c r="AK371" s="2"/>
      <c r="AN371" s="2"/>
      <c r="AO371" s="2"/>
    </row>
    <row r="372" spans="1:49" s="95" customFormat="1" ht="15.75" customHeight="1" hidden="1">
      <c r="A372" s="75">
        <f>A371+1</f>
        <v>366</v>
      </c>
      <c r="B372" s="97" t="s">
        <v>429</v>
      </c>
      <c r="C372" s="42" t="s">
        <v>39</v>
      </c>
      <c r="D372" s="77" t="s">
        <v>40</v>
      </c>
      <c r="E372" s="77" t="s">
        <v>41</v>
      </c>
      <c r="F372" s="78">
        <f>IF(G372&lt;1939,"L",IF(G372&lt;1944,"SM",IF(G372&lt;1954,"M",IF(G372&gt;1999,"J",""))))</f>
        <v>0</v>
      </c>
      <c r="G372" s="77">
        <v>1944</v>
      </c>
      <c r="H372" s="79"/>
      <c r="I372" s="80"/>
      <c r="J372" s="144"/>
      <c r="K372" s="88"/>
      <c r="L372" s="81">
        <f>IF(X372&lt;&gt;"",(L$5-X372+1)*1.5,"")</f>
      </c>
      <c r="M372" s="82">
        <f>Z372</f>
        <v>0</v>
      </c>
      <c r="N372" s="83">
        <f>AA372</f>
        <v>0</v>
      </c>
      <c r="O372" s="84">
        <f>AH372</f>
        <v>0</v>
      </c>
      <c r="P372" s="84">
        <f>AI372</f>
        <v>0</v>
      </c>
      <c r="Q372" s="83">
        <f>SUM(H372:L372)</f>
        <v>0</v>
      </c>
      <c r="R372" s="85">
        <f>SUM(H372:L372)+MAX(M372,O372)</f>
        <v>0</v>
      </c>
      <c r="S372" s="86">
        <f>R372+MAX(U372,V372)</f>
        <v>0</v>
      </c>
      <c r="T372" s="85">
        <f>SUM($H372:$L372)+MAX(N372,P372)</f>
        <v>0</v>
      </c>
      <c r="U372" s="87">
        <f>IF(M372&gt;0,3,0)</f>
        <v>0</v>
      </c>
      <c r="V372" s="87">
        <f>IF(Q372&gt;0,3,0)</f>
        <v>0</v>
      </c>
      <c r="W372" s="88"/>
      <c r="X372" s="88"/>
      <c r="Y372" s="98"/>
      <c r="Z372" s="79">
        <f>IF(Y372&gt;0,Y$5-Y372+1,0)</f>
        <v>0</v>
      </c>
      <c r="AA372" s="90">
        <f>Z372*AA$5</f>
        <v>0</v>
      </c>
      <c r="AB372" s="79"/>
      <c r="AC372" s="88"/>
      <c r="AD372" s="79"/>
      <c r="AE372" s="100"/>
      <c r="AF372" s="79"/>
      <c r="AG372" s="79"/>
      <c r="AH372" s="94">
        <f>MAX(AB372:AG372)</f>
        <v>0</v>
      </c>
      <c r="AI372" s="90">
        <f>AH372*AI$5</f>
        <v>0</v>
      </c>
      <c r="AK372" s="96"/>
      <c r="AM372" s="96"/>
      <c r="AQ372" s="2"/>
      <c r="AR372" s="103"/>
      <c r="AS372" s="103"/>
      <c r="AU372" s="2"/>
      <c r="AV372" s="2"/>
      <c r="AW372" s="2"/>
    </row>
    <row r="373" spans="1:49" s="95" customFormat="1" ht="15.75" customHeight="1" hidden="1">
      <c r="A373" s="75">
        <f>A372+1</f>
        <v>367</v>
      </c>
      <c r="B373" s="97" t="s">
        <v>430</v>
      </c>
      <c r="C373" s="42" t="s">
        <v>7</v>
      </c>
      <c r="D373" s="77" t="s">
        <v>40</v>
      </c>
      <c r="E373" s="77" t="s">
        <v>41</v>
      </c>
      <c r="F373" s="78">
        <f>IF(G373&lt;1940,"L",IF(G373&lt;1945,"SM",IF(G373&lt;1955,"M",IF(G373&gt;2000,"J",""))))</f>
        <v>0</v>
      </c>
      <c r="G373" s="77">
        <v>1946</v>
      </c>
      <c r="H373" s="79"/>
      <c r="I373" s="80"/>
      <c r="J373" s="80"/>
      <c r="K373" s="88"/>
      <c r="L373" s="81">
        <f>IF(X373&lt;&gt;"",(L$5-X373+1)*1.5,"")</f>
      </c>
      <c r="M373" s="82">
        <f>Z373</f>
        <v>0</v>
      </c>
      <c r="N373" s="83">
        <f>AA373</f>
        <v>0</v>
      </c>
      <c r="O373" s="84">
        <f>AH373</f>
        <v>0</v>
      </c>
      <c r="P373" s="84">
        <f>AI373</f>
        <v>0</v>
      </c>
      <c r="Q373" s="83">
        <f>SUM(H373:L373)</f>
        <v>0</v>
      </c>
      <c r="R373" s="85">
        <f>SUM(H373:L373)+MAX(M373,O373)</f>
        <v>0</v>
      </c>
      <c r="S373" s="86">
        <f>R373+MAX(U373,V373)</f>
        <v>0</v>
      </c>
      <c r="T373" s="85">
        <f>SUM($H373:$L373)+MAX(N373,P373)</f>
        <v>0</v>
      </c>
      <c r="U373" s="87">
        <f>IF(M373&gt;0,3,0)</f>
        <v>0</v>
      </c>
      <c r="V373" s="87">
        <f>IF(Q373&gt;0,3,0)</f>
        <v>0</v>
      </c>
      <c r="W373" s="88"/>
      <c r="X373" s="88"/>
      <c r="Y373" s="98"/>
      <c r="Z373" s="79">
        <f>IF(Y373&gt;0,Y$5-Y373+1,0)</f>
        <v>0</v>
      </c>
      <c r="AA373" s="90">
        <f>Z373*AA$5</f>
        <v>0</v>
      </c>
      <c r="AB373" s="121"/>
      <c r="AC373" s="88"/>
      <c r="AD373" s="79"/>
      <c r="AE373" s="100"/>
      <c r="AF373" s="79"/>
      <c r="AG373" s="79"/>
      <c r="AH373" s="94">
        <f>MAX(AB373:AG373)</f>
        <v>0</v>
      </c>
      <c r="AI373" s="90">
        <f>AH373*AI$5</f>
        <v>0</v>
      </c>
      <c r="AJ373" s="2"/>
      <c r="AL373" s="96"/>
      <c r="AU373" s="2"/>
      <c r="AV373" s="2"/>
      <c r="AW373" s="2"/>
    </row>
    <row r="374" spans="1:49" s="95" customFormat="1" ht="15.75" customHeight="1" hidden="1">
      <c r="A374" s="75">
        <f>A373+1</f>
        <v>368</v>
      </c>
      <c r="B374" s="97" t="s">
        <v>431</v>
      </c>
      <c r="C374" s="42" t="s">
        <v>7</v>
      </c>
      <c r="D374" s="77" t="s">
        <v>40</v>
      </c>
      <c r="E374" s="77" t="s">
        <v>41</v>
      </c>
      <c r="F374" s="78">
        <f>IF(G374&lt;1939,"L",IF(G374&lt;1944,"SM",IF(G374&lt;1954,"M",IF(G374&gt;1999,"J",""))))</f>
        <v>0</v>
      </c>
      <c r="G374" s="77">
        <v>1975</v>
      </c>
      <c r="H374" s="79"/>
      <c r="I374" s="80"/>
      <c r="J374" s="80"/>
      <c r="K374" s="88"/>
      <c r="L374" s="81">
        <f>IF(X374&lt;&gt;"",(L$5-X374+1)*1.5,"")</f>
      </c>
      <c r="M374" s="102"/>
      <c r="N374" s="102"/>
      <c r="O374" s="102"/>
      <c r="P374" s="84">
        <f>AI374</f>
        <v>0</v>
      </c>
      <c r="Q374" s="83">
        <f>SUM(H374:L374)</f>
        <v>0</v>
      </c>
      <c r="R374" s="85">
        <f>SUM(H374:L374)+MAX(M374,O374)</f>
        <v>0</v>
      </c>
      <c r="S374" s="86">
        <f>R374+MAX(U374,V374)</f>
        <v>0</v>
      </c>
      <c r="T374" s="85">
        <f>SUM($H374:$L374)+MAX(N374,P374)</f>
        <v>0</v>
      </c>
      <c r="U374" s="87">
        <f>IF(M374&gt;0,3,0)</f>
        <v>0</v>
      </c>
      <c r="V374" s="87">
        <f>IF(Q374&gt;0,3,0)</f>
        <v>0</v>
      </c>
      <c r="W374" s="88"/>
      <c r="X374" s="88"/>
      <c r="Y374" s="88"/>
      <c r="Z374" s="79"/>
      <c r="AA374" s="79"/>
      <c r="AB374" s="79"/>
      <c r="AC374" s="88"/>
      <c r="AD374" s="79"/>
      <c r="AE374" s="100"/>
      <c r="AF374" s="79"/>
      <c r="AG374" s="79"/>
      <c r="AH374" s="94">
        <f>MAX(AB374:AG374)</f>
        <v>0</v>
      </c>
      <c r="AI374" s="90">
        <f>AH374*AI$5</f>
        <v>0</v>
      </c>
      <c r="AL374" s="96"/>
      <c r="AQ374" s="2"/>
      <c r="AU374" s="2"/>
      <c r="AV374" s="2"/>
      <c r="AW374" s="2"/>
    </row>
    <row r="375" spans="1:49" s="95" customFormat="1" ht="15.75" customHeight="1" hidden="1">
      <c r="A375" s="75">
        <f>A374+1</f>
        <v>369</v>
      </c>
      <c r="B375" s="134" t="s">
        <v>432</v>
      </c>
      <c r="C375" s="42" t="s">
        <v>120</v>
      </c>
      <c r="D375" s="42" t="s">
        <v>196</v>
      </c>
      <c r="E375" s="77" t="s">
        <v>41</v>
      </c>
      <c r="F375" s="78"/>
      <c r="G375" s="77"/>
      <c r="H375" s="79"/>
      <c r="I375" s="80"/>
      <c r="J375" s="80"/>
      <c r="K375" s="79"/>
      <c r="L375" s="81">
        <f>IF(X375&lt;&gt;"",(L$5-X375+1)*1.5,"")</f>
      </c>
      <c r="M375" s="82"/>
      <c r="N375" s="83"/>
      <c r="O375" s="84">
        <f>AH375</f>
        <v>0</v>
      </c>
      <c r="P375" s="84">
        <f>AI375</f>
        <v>0</v>
      </c>
      <c r="Q375" s="83">
        <f>SUM(H375:L375)</f>
        <v>0</v>
      </c>
      <c r="R375" s="85">
        <f>SUM(H375:L375)+MAX(M375,O375)</f>
        <v>0</v>
      </c>
      <c r="S375" s="86">
        <f>R375+MAX(U375,V375)</f>
        <v>0</v>
      </c>
      <c r="T375" s="85">
        <f>SUM($H375:$L375)+MAX(N375,P375)</f>
        <v>0</v>
      </c>
      <c r="U375" s="87">
        <f>IF(M375&gt;0,3,0)</f>
        <v>0</v>
      </c>
      <c r="V375" s="87">
        <f>IF(Q375&gt;0,3,0)</f>
        <v>0</v>
      </c>
      <c r="W375" s="88"/>
      <c r="X375" s="88"/>
      <c r="Y375" s="98"/>
      <c r="Z375" s="79"/>
      <c r="AA375" s="90"/>
      <c r="AB375" s="79"/>
      <c r="AC375" s="88"/>
      <c r="AD375" s="79"/>
      <c r="AE375" s="100"/>
      <c r="AF375" s="79"/>
      <c r="AG375" s="79"/>
      <c r="AH375" s="94">
        <f>MAX(AB375:AG375)</f>
        <v>0</v>
      </c>
      <c r="AI375" s="90">
        <f>AH375*AI$5</f>
        <v>0</v>
      </c>
      <c r="AL375" s="2"/>
      <c r="AU375" s="2"/>
      <c r="AV375" s="2"/>
      <c r="AW375" s="2"/>
    </row>
    <row r="376" spans="1:49" s="95" customFormat="1" ht="15.75" customHeight="1" hidden="1">
      <c r="A376" s="75">
        <f>A375+1</f>
        <v>370</v>
      </c>
      <c r="B376" s="111" t="s">
        <v>433</v>
      </c>
      <c r="C376" s="42" t="s">
        <v>120</v>
      </c>
      <c r="D376" s="42" t="s">
        <v>196</v>
      </c>
      <c r="E376" s="77" t="s">
        <v>41</v>
      </c>
      <c r="F376" s="78"/>
      <c r="G376" s="77"/>
      <c r="H376" s="79"/>
      <c r="I376" s="80"/>
      <c r="J376" s="80"/>
      <c r="K376" s="79"/>
      <c r="L376" s="81">
        <f>IF(X376&lt;&gt;"",(L$5-X376+1)*1.5,"")</f>
      </c>
      <c r="M376" s="82"/>
      <c r="N376" s="83"/>
      <c r="O376" s="84">
        <f>AH376</f>
        <v>0</v>
      </c>
      <c r="P376" s="84">
        <f>AI376</f>
        <v>0</v>
      </c>
      <c r="Q376" s="83">
        <f>SUM(H376:L376)</f>
        <v>0</v>
      </c>
      <c r="R376" s="85">
        <f>SUM(H376:L376)+MAX(M376,O376)</f>
        <v>0</v>
      </c>
      <c r="S376" s="86">
        <f>R376+MAX(U376,V376)</f>
        <v>0</v>
      </c>
      <c r="T376" s="85">
        <f>SUM($H376:$L376)+MAX(N376,P376)</f>
        <v>0</v>
      </c>
      <c r="U376" s="87">
        <f>IF(M376&gt;0,3,0)</f>
        <v>0</v>
      </c>
      <c r="V376" s="87">
        <f>IF(Q376&gt;0,3,0)</f>
        <v>0</v>
      </c>
      <c r="W376" s="88"/>
      <c r="X376" s="88"/>
      <c r="Y376" s="98"/>
      <c r="Z376" s="79"/>
      <c r="AA376" s="90"/>
      <c r="AB376" s="79"/>
      <c r="AC376" s="88"/>
      <c r="AD376" s="79"/>
      <c r="AE376" s="100"/>
      <c r="AF376" s="79"/>
      <c r="AG376" s="79"/>
      <c r="AH376" s="94">
        <f>MAX(AB376:AG376)</f>
        <v>0</v>
      </c>
      <c r="AI376" s="90">
        <f>AH376*AI$5</f>
        <v>0</v>
      </c>
      <c r="AM376" s="2"/>
      <c r="AN376" s="96"/>
      <c r="AO376" s="96"/>
      <c r="AT376" s="2"/>
      <c r="AU376" s="2"/>
      <c r="AV376" s="2"/>
      <c r="AW376" s="2"/>
    </row>
    <row r="377" spans="1:49" s="95" customFormat="1" ht="15.75" customHeight="1" hidden="1">
      <c r="A377" s="75">
        <f>A376+1</f>
        <v>371</v>
      </c>
      <c r="B377" s="113" t="s">
        <v>434</v>
      </c>
      <c r="C377" s="42" t="s">
        <v>120</v>
      </c>
      <c r="D377" s="42" t="s">
        <v>196</v>
      </c>
      <c r="E377" s="41" t="s">
        <v>73</v>
      </c>
      <c r="F377" s="78">
        <f>IF(G377&lt;1940,"L",IF(G377&lt;1945,"SM",IF(G377&lt;1955,"M",IF(G377&gt;2000,"J",""))))</f>
        <v>0</v>
      </c>
      <c r="G377" s="129">
        <v>1998</v>
      </c>
      <c r="H377" s="79"/>
      <c r="I377" s="80"/>
      <c r="J377" s="80"/>
      <c r="K377" s="88"/>
      <c r="L377" s="88">
        <f>IF(X377&lt;&gt;"",(L$5-X377+1)*1.5,"")</f>
      </c>
      <c r="M377" s="102"/>
      <c r="N377" s="107"/>
      <c r="O377" s="84">
        <f>AH377</f>
        <v>0</v>
      </c>
      <c r="P377" s="84">
        <f>AI377</f>
        <v>0</v>
      </c>
      <c r="Q377" s="83">
        <f>SUM(H377:L377)</f>
        <v>0</v>
      </c>
      <c r="R377" s="85">
        <f>SUM(H377:L377)+MAX(M377,O377)</f>
        <v>0</v>
      </c>
      <c r="S377" s="86">
        <f>R377+MAX(U377,V377)</f>
        <v>0</v>
      </c>
      <c r="T377" s="85">
        <f>SUM($H377:$L377)+MAX(N377,P377)</f>
        <v>0</v>
      </c>
      <c r="U377" s="87">
        <f>IF(M377&gt;0,3,0)</f>
        <v>0</v>
      </c>
      <c r="V377" s="87">
        <f>IF(Q377&gt;0,3,0)</f>
        <v>0</v>
      </c>
      <c r="W377" s="88"/>
      <c r="X377" s="88"/>
      <c r="Y377" s="88"/>
      <c r="Z377" s="79"/>
      <c r="AA377" s="90"/>
      <c r="AB377" s="79"/>
      <c r="AC377" s="88"/>
      <c r="AD377" s="79"/>
      <c r="AE377" s="100"/>
      <c r="AF377" s="79"/>
      <c r="AG377" s="79"/>
      <c r="AH377" s="94">
        <f>MAX(AB377:AG377)</f>
        <v>0</v>
      </c>
      <c r="AI377" s="90">
        <f>AH377*AI$5</f>
        <v>0</v>
      </c>
      <c r="AU377" s="2"/>
      <c r="AV377" s="2"/>
      <c r="AW377" s="2"/>
    </row>
    <row r="378" spans="1:49" s="95" customFormat="1" ht="15.75" customHeight="1" hidden="1">
      <c r="A378" s="75">
        <f>A377+1</f>
        <v>372</v>
      </c>
      <c r="B378" s="76" t="s">
        <v>435</v>
      </c>
      <c r="C378" s="42" t="s">
        <v>44</v>
      </c>
      <c r="D378" s="77" t="s">
        <v>40</v>
      </c>
      <c r="E378" s="104" t="s">
        <v>41</v>
      </c>
      <c r="F378" s="78">
        <f>IF(G378&lt;1939,"L",IF(G378&lt;1944,"SM",IF(G378&lt;1954,"M",IF(G378&gt;1999,"J",""))))</f>
        <v>0</v>
      </c>
      <c r="G378" s="104">
        <v>1951</v>
      </c>
      <c r="H378" s="105"/>
      <c r="I378" s="80"/>
      <c r="J378" s="80"/>
      <c r="K378" s="106"/>
      <c r="L378" s="81">
        <f>IF(X378&lt;&gt;"",(L$5-X378+1)*1.5,"")</f>
      </c>
      <c r="M378" s="102"/>
      <c r="N378" s="102"/>
      <c r="O378" s="102"/>
      <c r="P378" s="84">
        <f>AI378</f>
        <v>0</v>
      </c>
      <c r="Q378" s="83">
        <f>SUM(H378:L378)</f>
        <v>0</v>
      </c>
      <c r="R378" s="85">
        <f>SUM(H378:L378)+MAX(M378,O378)</f>
        <v>0</v>
      </c>
      <c r="S378" s="86">
        <f>R378+MAX(U378,V378)</f>
        <v>0</v>
      </c>
      <c r="T378" s="85">
        <f>SUM($H378:$L378)+MAX(N378,P378)</f>
        <v>0</v>
      </c>
      <c r="U378" s="87">
        <f>IF(M378&gt;0,3,0)</f>
        <v>0</v>
      </c>
      <c r="V378" s="87">
        <f>IF(Q378&gt;0,3,0)</f>
        <v>0</v>
      </c>
      <c r="W378" s="88"/>
      <c r="X378" s="106"/>
      <c r="Y378" s="106"/>
      <c r="Z378" s="79"/>
      <c r="AA378" s="79"/>
      <c r="AB378" s="105"/>
      <c r="AC378" s="106"/>
      <c r="AD378" s="105"/>
      <c r="AE378" s="100"/>
      <c r="AF378" s="105"/>
      <c r="AG378" s="105"/>
      <c r="AH378" s="94">
        <f>MAX(AB378:AG378)</f>
        <v>0</v>
      </c>
      <c r="AI378" s="90">
        <f>AH378*AI$5</f>
        <v>0</v>
      </c>
      <c r="AK378" s="96"/>
      <c r="AM378" s="2"/>
      <c r="AN378" s="96"/>
      <c r="AO378" s="96"/>
      <c r="AT378" s="2"/>
      <c r="AU378" s="2"/>
      <c r="AV378" s="2"/>
      <c r="AW378" s="2"/>
    </row>
    <row r="379" spans="1:49" s="95" customFormat="1" ht="15.75" customHeight="1" hidden="1">
      <c r="A379" s="75">
        <f>A378+1</f>
        <v>373</v>
      </c>
      <c r="B379" s="97" t="s">
        <v>436</v>
      </c>
      <c r="C379" s="42" t="s">
        <v>46</v>
      </c>
      <c r="D379" s="77" t="s">
        <v>40</v>
      </c>
      <c r="E379" s="104" t="s">
        <v>41</v>
      </c>
      <c r="F379" s="78">
        <f>IF(G379&lt;1939,"L",IF(G379&lt;1944,"SM",IF(G379&lt;1954,"M",IF(G379&gt;1999,"J",""))))</f>
        <v>0</v>
      </c>
      <c r="G379" s="104">
        <v>1971</v>
      </c>
      <c r="H379" s="79"/>
      <c r="I379" s="80"/>
      <c r="J379" s="80"/>
      <c r="K379" s="88"/>
      <c r="L379" s="81">
        <f>IF(X379&lt;&gt;"",(L$5-X379+1)*1.5,"")</f>
      </c>
      <c r="M379" s="82"/>
      <c r="N379" s="82"/>
      <c r="O379" s="84">
        <f>AH379</f>
        <v>0</v>
      </c>
      <c r="P379" s="84">
        <f>AI379</f>
        <v>0</v>
      </c>
      <c r="Q379" s="83">
        <f>SUM(H379:L379)</f>
        <v>0</v>
      </c>
      <c r="R379" s="85">
        <f>SUM(H379:L379)+MAX(M379,O379)</f>
        <v>0</v>
      </c>
      <c r="S379" s="86">
        <f>R379+MAX(U379,V379)</f>
        <v>0</v>
      </c>
      <c r="T379" s="85">
        <f>SUM($H379:$L379)+MAX(N379,P379)</f>
        <v>0</v>
      </c>
      <c r="U379" s="87">
        <f>IF(M379&gt;0,3,0)</f>
        <v>0</v>
      </c>
      <c r="V379" s="87">
        <f>IF(Q379&gt;0,3,0)</f>
        <v>0</v>
      </c>
      <c r="W379" s="88"/>
      <c r="X379" s="88"/>
      <c r="Y379" s="98"/>
      <c r="Z379" s="79"/>
      <c r="AA379" s="79"/>
      <c r="AB379" s="91"/>
      <c r="AC379" s="88"/>
      <c r="AD379" s="79"/>
      <c r="AE379" s="100"/>
      <c r="AF379" s="79"/>
      <c r="AG379" s="79"/>
      <c r="AH379" s="94">
        <f>MAX(AB379:AG379)</f>
        <v>0</v>
      </c>
      <c r="AI379" s="90">
        <f>AH379*AI$5</f>
        <v>0</v>
      </c>
      <c r="AU379" s="2"/>
      <c r="AV379" s="2"/>
      <c r="AW379" s="2"/>
    </row>
    <row r="380" spans="1:49" s="95" customFormat="1" ht="15.75" customHeight="1" hidden="1">
      <c r="A380" s="75">
        <f>A379+1</f>
        <v>374</v>
      </c>
      <c r="B380" s="97" t="s">
        <v>437</v>
      </c>
      <c r="C380" s="42" t="s">
        <v>94</v>
      </c>
      <c r="D380" s="77" t="s">
        <v>40</v>
      </c>
      <c r="E380" s="77" t="s">
        <v>41</v>
      </c>
      <c r="F380" s="78">
        <f>IF(G380&lt;1940,"L",IF(G380&lt;1945,"SM",IF(G380&lt;1955,"M",IF(G380&gt;2000,"J",""))))</f>
        <v>0</v>
      </c>
      <c r="G380" s="77">
        <v>1959</v>
      </c>
      <c r="H380" s="79"/>
      <c r="I380" s="80"/>
      <c r="J380" s="80"/>
      <c r="K380" s="88"/>
      <c r="L380" s="81">
        <f>IF(X380&lt;&gt;"",(L$5-X380+1)*1.5,"")</f>
      </c>
      <c r="M380" s="102">
        <f>Z380</f>
        <v>0</v>
      </c>
      <c r="N380" s="83">
        <f>AA380</f>
        <v>0</v>
      </c>
      <c r="O380" s="84">
        <f>AH380</f>
        <v>0</v>
      </c>
      <c r="P380" s="84">
        <f>AI380</f>
        <v>0</v>
      </c>
      <c r="Q380" s="83">
        <f>SUM(H380:L380)</f>
        <v>0</v>
      </c>
      <c r="R380" s="85">
        <f>SUM(H380:L380)+MAX(M380,O380)</f>
        <v>0</v>
      </c>
      <c r="S380" s="86">
        <f>R380+MAX(U380,V380)</f>
        <v>0</v>
      </c>
      <c r="T380" s="85">
        <f>SUM($H380:$L380)+MAX(N380,P380)</f>
        <v>0</v>
      </c>
      <c r="U380" s="87">
        <f>IF(M380&gt;0,3,0)</f>
        <v>0</v>
      </c>
      <c r="V380" s="87">
        <f>IF(Q380&gt;0,3,0)</f>
        <v>0</v>
      </c>
      <c r="W380" s="88"/>
      <c r="X380" s="88"/>
      <c r="Y380" s="88"/>
      <c r="Z380" s="79">
        <f>IF(Y380&gt;0,Y$5-Y380+1,0)</f>
        <v>0</v>
      </c>
      <c r="AA380" s="90">
        <f>Z380*AA$5</f>
        <v>0</v>
      </c>
      <c r="AB380" s="79"/>
      <c r="AC380" s="88"/>
      <c r="AD380" s="79"/>
      <c r="AE380" s="100"/>
      <c r="AF380" s="79"/>
      <c r="AG380" s="79"/>
      <c r="AH380" s="94">
        <f>MAX(AB380:AG380)</f>
        <v>0</v>
      </c>
      <c r="AI380" s="90">
        <f>AH380*AI$5</f>
        <v>0</v>
      </c>
      <c r="AL380" s="2"/>
      <c r="AT380" s="96"/>
      <c r="AU380" s="2"/>
      <c r="AV380" s="2"/>
      <c r="AW380" s="2"/>
    </row>
    <row r="381" spans="1:49" s="95" customFormat="1" ht="15.75" customHeight="1" hidden="1">
      <c r="A381" s="75">
        <f>A380+1</f>
        <v>375</v>
      </c>
      <c r="B381" s="97" t="s">
        <v>438</v>
      </c>
      <c r="C381" s="42" t="s">
        <v>7</v>
      </c>
      <c r="D381" s="77" t="s">
        <v>40</v>
      </c>
      <c r="E381" s="77" t="s">
        <v>41</v>
      </c>
      <c r="F381" s="78">
        <f>IF(G381&lt;1939,"L",IF(G381&lt;1944,"SM",IF(G381&lt;1954,"M",IF(G381&gt;1999,"J",""))))</f>
        <v>0</v>
      </c>
      <c r="G381" s="77">
        <v>1936</v>
      </c>
      <c r="H381" s="79"/>
      <c r="I381" s="80"/>
      <c r="J381" s="80"/>
      <c r="K381" s="88"/>
      <c r="L381" s="81">
        <f>IF(X381&lt;&gt;"",(L$5-X381+1)*1.5,"")</f>
      </c>
      <c r="M381" s="102"/>
      <c r="N381" s="102"/>
      <c r="O381" s="102"/>
      <c r="P381" s="84">
        <f>AI381</f>
        <v>0</v>
      </c>
      <c r="Q381" s="83">
        <f>SUM(H381:L381)</f>
        <v>0</v>
      </c>
      <c r="R381" s="85">
        <f>SUM(H381:L381)+MAX(M381,O381)</f>
        <v>0</v>
      </c>
      <c r="S381" s="86">
        <f>R381+MAX(U381,V381)</f>
        <v>0</v>
      </c>
      <c r="T381" s="85">
        <f>SUM($H381:$L381)+MAX(N381,P381)</f>
        <v>0</v>
      </c>
      <c r="U381" s="87">
        <f>IF(M381&gt;0,3,0)</f>
        <v>0</v>
      </c>
      <c r="V381" s="87">
        <f>IF(Q381&gt;0,3,0)</f>
        <v>0</v>
      </c>
      <c r="W381" s="88"/>
      <c r="X381" s="88"/>
      <c r="Y381" s="88"/>
      <c r="Z381" s="79"/>
      <c r="AA381" s="79"/>
      <c r="AB381" s="79"/>
      <c r="AC381" s="88"/>
      <c r="AD381" s="79"/>
      <c r="AE381" s="100"/>
      <c r="AF381" s="79"/>
      <c r="AG381" s="79"/>
      <c r="AH381" s="94">
        <f>MAX(AB381:AG381)</f>
        <v>0</v>
      </c>
      <c r="AI381" s="90">
        <f>AH381*AI$5</f>
        <v>0</v>
      </c>
      <c r="AJ381" s="2"/>
      <c r="AL381" s="2"/>
      <c r="AU381" s="2"/>
      <c r="AV381" s="2"/>
      <c r="AW381" s="2"/>
    </row>
    <row r="382" spans="1:49" s="95" customFormat="1" ht="15.75" customHeight="1" hidden="1">
      <c r="A382" s="75">
        <f>A381+1</f>
        <v>376</v>
      </c>
      <c r="B382" s="76" t="s">
        <v>439</v>
      </c>
      <c r="C382" s="42" t="s">
        <v>39</v>
      </c>
      <c r="D382" s="77" t="s">
        <v>40</v>
      </c>
      <c r="E382" s="77" t="s">
        <v>41</v>
      </c>
      <c r="F382" s="78">
        <f>IF(G382&lt;1939,"L",IF(G382&lt;1944,"SM",IF(G382&lt;1954,"M",IF(G382&gt;1999,"J",""))))</f>
        <v>0</v>
      </c>
      <c r="G382" s="77">
        <v>1956</v>
      </c>
      <c r="H382" s="79"/>
      <c r="I382" s="80"/>
      <c r="J382" s="80"/>
      <c r="K382" s="79"/>
      <c r="L382" s="81">
        <f>IF(X382&lt;&gt;"",(L$5-X382+1)*1.5,"")</f>
      </c>
      <c r="M382" s="102"/>
      <c r="N382" s="107"/>
      <c r="O382" s="84">
        <f>AH382</f>
        <v>0</v>
      </c>
      <c r="P382" s="84">
        <f>AI382</f>
        <v>0</v>
      </c>
      <c r="Q382" s="83">
        <f>SUM(H382:L382)</f>
        <v>0</v>
      </c>
      <c r="R382" s="85">
        <f>SUM(H382:L382)+MAX(M382,O382)</f>
        <v>0</v>
      </c>
      <c r="S382" s="86">
        <f>R382+MAX(U382,V382)</f>
        <v>0</v>
      </c>
      <c r="T382" s="85">
        <f>SUM($H382:$L382)+MAX(N382,P382)</f>
        <v>0</v>
      </c>
      <c r="U382" s="87">
        <f>IF(M382&gt;0,3,0)</f>
        <v>0</v>
      </c>
      <c r="V382" s="87">
        <f>IF(Q382&gt;0,3,0)</f>
        <v>0</v>
      </c>
      <c r="W382" s="88"/>
      <c r="X382" s="88"/>
      <c r="Y382" s="109"/>
      <c r="Z382" s="79"/>
      <c r="AA382" s="90"/>
      <c r="AB382" s="79"/>
      <c r="AC382" s="79"/>
      <c r="AD382" s="79"/>
      <c r="AE382" s="100"/>
      <c r="AF382" s="79"/>
      <c r="AG382" s="79"/>
      <c r="AH382" s="94">
        <f>MAX(AB382:AG382)</f>
        <v>0</v>
      </c>
      <c r="AI382" s="90">
        <f>AH382*AI$5</f>
        <v>0</v>
      </c>
      <c r="AK382" s="2"/>
      <c r="AL382" s="2"/>
      <c r="AU382" s="2"/>
      <c r="AV382" s="2"/>
      <c r="AW382" s="2"/>
    </row>
    <row r="383" spans="1:49" s="95" customFormat="1" ht="15.75" customHeight="1" hidden="1">
      <c r="A383" s="75">
        <f>A382+1</f>
        <v>377</v>
      </c>
      <c r="B383" s="76" t="s">
        <v>440</v>
      </c>
      <c r="C383" s="42" t="s">
        <v>7</v>
      </c>
      <c r="D383" s="77" t="s">
        <v>40</v>
      </c>
      <c r="E383" s="77" t="s">
        <v>41</v>
      </c>
      <c r="F383" s="78">
        <f>IF(G383&lt;1939,"L",IF(G383&lt;1944,"SM",IF(G383&lt;1954,"M",IF(G383&gt;1999,"J",""))))</f>
        <v>0</v>
      </c>
      <c r="G383" s="77">
        <v>1971</v>
      </c>
      <c r="H383" s="79"/>
      <c r="I383" s="80"/>
      <c r="J383" s="80"/>
      <c r="K383" s="79"/>
      <c r="L383" s="81">
        <f>IF(X383&lt;&gt;"",(L$5-X383+1)*1.5,"")</f>
      </c>
      <c r="M383" s="102"/>
      <c r="N383" s="102"/>
      <c r="O383" s="102"/>
      <c r="P383" s="84">
        <f>AI383</f>
        <v>0</v>
      </c>
      <c r="Q383" s="83">
        <f>SUM(H383:L383)</f>
        <v>0</v>
      </c>
      <c r="R383" s="85">
        <f>SUM(H383:L383)+MAX(M383,O383)</f>
        <v>0</v>
      </c>
      <c r="S383" s="86">
        <f>R383+MAX(U383,V383)</f>
        <v>0</v>
      </c>
      <c r="T383" s="85">
        <f>SUM($H383:$L383)+MAX(N383,P383)</f>
        <v>0</v>
      </c>
      <c r="U383" s="87">
        <f>IF(M383&gt;0,3,0)</f>
        <v>0</v>
      </c>
      <c r="V383" s="87">
        <f>IF(Q383&gt;0,3,0)</f>
        <v>0</v>
      </c>
      <c r="W383" s="88"/>
      <c r="X383" s="88"/>
      <c r="Y383" s="109"/>
      <c r="Z383" s="79"/>
      <c r="AA383" s="79"/>
      <c r="AB383" s="79"/>
      <c r="AC383" s="79"/>
      <c r="AD383" s="79"/>
      <c r="AE383" s="100"/>
      <c r="AF383" s="79"/>
      <c r="AG383" s="79"/>
      <c r="AH383" s="94">
        <f>MAX(AB383:AG383)</f>
        <v>0</v>
      </c>
      <c r="AI383" s="90">
        <f>AH383*AI$5</f>
        <v>0</v>
      </c>
      <c r="AL383" s="2"/>
      <c r="AN383" s="2"/>
      <c r="AO383" s="2"/>
      <c r="AQ383" s="96"/>
      <c r="AT383" s="96"/>
      <c r="AU383" s="2"/>
      <c r="AV383" s="2"/>
      <c r="AW383" s="2"/>
    </row>
    <row r="384" spans="1:49" s="95" customFormat="1" ht="15.75" customHeight="1" hidden="1">
      <c r="A384" s="75">
        <f>A383+1</f>
        <v>378</v>
      </c>
      <c r="B384" s="97" t="s">
        <v>441</v>
      </c>
      <c r="C384" s="42" t="s">
        <v>7</v>
      </c>
      <c r="D384" s="77" t="s">
        <v>40</v>
      </c>
      <c r="E384" s="77" t="s">
        <v>41</v>
      </c>
      <c r="F384" s="78">
        <f>IF(G384&lt;1939,"L",IF(G384&lt;1944,"SM",IF(G384&lt;1954,"M",IF(G384&gt;1999,"J",""))))</f>
        <v>0</v>
      </c>
      <c r="G384" s="77">
        <v>1971</v>
      </c>
      <c r="H384" s="79"/>
      <c r="I384" s="80"/>
      <c r="J384" s="80"/>
      <c r="K384" s="88"/>
      <c r="L384" s="81">
        <f>IF(X384&lt;&gt;"",(L$5-X384+1)*1.5,"")</f>
      </c>
      <c r="M384" s="102"/>
      <c r="N384" s="102"/>
      <c r="O384" s="102"/>
      <c r="P384" s="84">
        <f>AI384</f>
        <v>0</v>
      </c>
      <c r="Q384" s="83">
        <f>SUM(H384:L384)</f>
        <v>0</v>
      </c>
      <c r="R384" s="85">
        <f>SUM(H384:L384)+MAX(M384,O384)</f>
        <v>0</v>
      </c>
      <c r="S384" s="86">
        <f>R384+MAX(U384,V384)</f>
        <v>0</v>
      </c>
      <c r="T384" s="85">
        <f>SUM($H384:$L384)+MAX(N384,P384)</f>
        <v>0</v>
      </c>
      <c r="U384" s="87">
        <f>IF(M384&gt;0,3,0)</f>
        <v>0</v>
      </c>
      <c r="V384" s="87">
        <f>IF(Q384&gt;0,3,0)</f>
        <v>0</v>
      </c>
      <c r="W384" s="88"/>
      <c r="X384" s="88"/>
      <c r="Y384" s="88"/>
      <c r="Z384" s="79"/>
      <c r="AA384" s="79"/>
      <c r="AB384" s="79"/>
      <c r="AC384" s="88"/>
      <c r="AD384" s="79"/>
      <c r="AE384" s="100"/>
      <c r="AF384" s="79"/>
      <c r="AG384" s="79"/>
      <c r="AH384" s="94">
        <f>MAX(AB384:AG384)</f>
        <v>0</v>
      </c>
      <c r="AI384" s="90">
        <f>AH384*AI$5</f>
        <v>0</v>
      </c>
      <c r="AK384" s="2"/>
      <c r="AM384" s="2"/>
      <c r="AQ384" s="96"/>
      <c r="AU384" s="2"/>
      <c r="AV384" s="2"/>
      <c r="AW384" s="2"/>
    </row>
    <row r="385" spans="1:49" s="95" customFormat="1" ht="15.75" customHeight="1" hidden="1">
      <c r="A385" s="75">
        <f>A384+1</f>
        <v>379</v>
      </c>
      <c r="B385" s="97" t="s">
        <v>442</v>
      </c>
      <c r="C385" s="42" t="s">
        <v>7</v>
      </c>
      <c r="D385" s="77" t="s">
        <v>40</v>
      </c>
      <c r="E385" s="77" t="s">
        <v>41</v>
      </c>
      <c r="F385" s="78">
        <f>IF(G385&lt;1939,"L",IF(G385&lt;1944,"SM",IF(G385&lt;1954,"M",IF(G385&gt;1999,"J",""))))</f>
        <v>0</v>
      </c>
      <c r="G385" s="77">
        <v>1957</v>
      </c>
      <c r="H385" s="79"/>
      <c r="I385" s="80"/>
      <c r="J385" s="80"/>
      <c r="K385" s="88"/>
      <c r="L385" s="81">
        <f>IF(X385&lt;&gt;"",(L$5-X385+1)*1.5,"")</f>
      </c>
      <c r="M385" s="102"/>
      <c r="N385" s="107"/>
      <c r="O385" s="84">
        <f>AH385</f>
        <v>0</v>
      </c>
      <c r="P385" s="84">
        <f>AI385</f>
        <v>0</v>
      </c>
      <c r="Q385" s="83">
        <f>SUM(H385:L385)</f>
        <v>0</v>
      </c>
      <c r="R385" s="85">
        <f>SUM(H385:L385)+MAX(M385,O385)</f>
        <v>0</v>
      </c>
      <c r="S385" s="86">
        <f>R385+MAX(U385,V385)</f>
        <v>0</v>
      </c>
      <c r="T385" s="85">
        <f>SUM($H385:$L385)+MAX(N385,P385)</f>
        <v>0</v>
      </c>
      <c r="U385" s="87">
        <f>IF(M385&gt;0,3,0)</f>
        <v>0</v>
      </c>
      <c r="V385" s="87">
        <f>IF(Q385&gt;0,3,0)</f>
        <v>0</v>
      </c>
      <c r="W385" s="88"/>
      <c r="X385" s="88"/>
      <c r="Y385" s="88"/>
      <c r="Z385" s="91"/>
      <c r="AA385" s="90"/>
      <c r="AB385" s="79"/>
      <c r="AC385" s="88"/>
      <c r="AD385" s="79"/>
      <c r="AE385" s="100"/>
      <c r="AF385" s="79"/>
      <c r="AG385" s="79"/>
      <c r="AH385" s="94">
        <f>MAX(AB385:AG385)</f>
        <v>0</v>
      </c>
      <c r="AI385" s="90">
        <f>AH385*AI$5</f>
        <v>0</v>
      </c>
      <c r="AK385" s="2"/>
      <c r="AM385" s="2"/>
      <c r="AQ385" s="96"/>
      <c r="AU385" s="2"/>
      <c r="AV385" s="2"/>
      <c r="AW385" s="2"/>
    </row>
    <row r="386" spans="1:49" s="95" customFormat="1" ht="15.75" customHeight="1" hidden="1">
      <c r="A386" s="75">
        <f>A385+1</f>
        <v>380</v>
      </c>
      <c r="B386" s="111" t="s">
        <v>443</v>
      </c>
      <c r="C386" s="42"/>
      <c r="D386" s="42" t="s">
        <v>187</v>
      </c>
      <c r="E386" s="77" t="s">
        <v>41</v>
      </c>
      <c r="F386" s="78"/>
      <c r="G386" s="77"/>
      <c r="H386" s="79"/>
      <c r="I386" s="80"/>
      <c r="J386" s="80"/>
      <c r="K386" s="79"/>
      <c r="L386" s="81">
        <f>IF(X386&lt;&gt;"",(L$5-X386+1)*1.5,"")</f>
      </c>
      <c r="M386" s="102"/>
      <c r="N386" s="102"/>
      <c r="O386" s="102"/>
      <c r="P386" s="84">
        <f>AI386</f>
        <v>0</v>
      </c>
      <c r="Q386" s="83">
        <f>SUM(H386:L386)</f>
        <v>0</v>
      </c>
      <c r="R386" s="85">
        <f>SUM(H386:L386)+MAX(M386,O386)</f>
        <v>0</v>
      </c>
      <c r="S386" s="86">
        <f>R386+MAX(U386,V386)</f>
        <v>0</v>
      </c>
      <c r="T386" s="85">
        <f>SUM($H386:$L386)+MAX(N386,P386)</f>
        <v>0</v>
      </c>
      <c r="U386" s="87">
        <f>IF(M386&gt;0,3,0)</f>
        <v>0</v>
      </c>
      <c r="V386" s="87">
        <f>IF(Q386&gt;0,3,0)</f>
        <v>0</v>
      </c>
      <c r="W386" s="88"/>
      <c r="X386" s="88"/>
      <c r="Y386" s="109"/>
      <c r="Z386" s="91"/>
      <c r="AA386" s="91"/>
      <c r="AB386" s="79"/>
      <c r="AC386" s="79"/>
      <c r="AD386" s="79"/>
      <c r="AE386" s="100"/>
      <c r="AF386" s="79"/>
      <c r="AG386" s="79"/>
      <c r="AH386" s="94">
        <f>MAX(AB386:AG386)</f>
        <v>0</v>
      </c>
      <c r="AI386" s="90">
        <f>AH386*AI$5</f>
        <v>0</v>
      </c>
      <c r="AM386" s="2"/>
      <c r="AQ386" s="96"/>
      <c r="AU386" s="2"/>
      <c r="AV386" s="2"/>
      <c r="AW386" s="2"/>
    </row>
    <row r="387" spans="1:49" s="95" customFormat="1" ht="15.75" customHeight="1" hidden="1">
      <c r="A387" s="75">
        <f>A386+1</f>
        <v>381</v>
      </c>
      <c r="B387" s="97" t="s">
        <v>444</v>
      </c>
      <c r="C387" s="42" t="s">
        <v>44</v>
      </c>
      <c r="D387" s="77" t="s">
        <v>40</v>
      </c>
      <c r="E387" s="77" t="s">
        <v>41</v>
      </c>
      <c r="F387" s="78">
        <f>IF(G387&lt;1940,"L",IF(G387&lt;1945,"SM",IF(G387&lt;1955,"M",IF(G387&gt;2000,"J",""))))</f>
        <v>0</v>
      </c>
      <c r="G387" s="104">
        <v>1974</v>
      </c>
      <c r="H387" s="105"/>
      <c r="I387" s="80"/>
      <c r="J387" s="80"/>
      <c r="K387" s="106"/>
      <c r="L387" s="81">
        <f>IF(X387&lt;&gt;"",(L$5-X387+1)*1.5,"")</f>
      </c>
      <c r="M387" s="82"/>
      <c r="N387" s="83"/>
      <c r="O387" s="84">
        <f>AH387</f>
        <v>0</v>
      </c>
      <c r="P387" s="84">
        <f>AI387</f>
        <v>0</v>
      </c>
      <c r="Q387" s="83">
        <f>SUM(H387:L387)</f>
        <v>0</v>
      </c>
      <c r="R387" s="85">
        <f>SUM(H387:L387)+MAX(M387,O387)</f>
        <v>0</v>
      </c>
      <c r="S387" s="86">
        <f>R387+MAX(U387,V387)</f>
        <v>0</v>
      </c>
      <c r="T387" s="85">
        <f>SUM($H387:$L387)+MAX(N387,P387)</f>
        <v>0</v>
      </c>
      <c r="U387" s="87">
        <f>IF(M387&gt;0,3,0)</f>
        <v>0</v>
      </c>
      <c r="V387" s="87">
        <f>IF(Q387&gt;0,3,0)</f>
        <v>0</v>
      </c>
      <c r="W387" s="88"/>
      <c r="X387" s="88"/>
      <c r="Y387" s="98"/>
      <c r="Z387" s="79"/>
      <c r="AA387" s="90"/>
      <c r="AB387" s="79"/>
      <c r="AC387" s="88"/>
      <c r="AD387" s="79"/>
      <c r="AE387" s="100"/>
      <c r="AF387" s="79"/>
      <c r="AG387" s="79"/>
      <c r="AH387" s="94">
        <f>MAX(AB387:AG387)</f>
        <v>0</v>
      </c>
      <c r="AI387" s="90">
        <f>AH387*AI$5</f>
        <v>0</v>
      </c>
      <c r="AM387" s="2"/>
      <c r="AQ387" s="96"/>
      <c r="AU387" s="2"/>
      <c r="AV387" s="2"/>
      <c r="AW387" s="2"/>
    </row>
    <row r="388" spans="1:49" s="95" customFormat="1" ht="15.75" customHeight="1" hidden="1">
      <c r="A388" s="75">
        <f>A387+1</f>
        <v>382</v>
      </c>
      <c r="B388" s="111" t="s">
        <v>445</v>
      </c>
      <c r="C388" s="42" t="s">
        <v>120</v>
      </c>
      <c r="D388" s="42" t="s">
        <v>228</v>
      </c>
      <c r="E388" s="77" t="s">
        <v>41</v>
      </c>
      <c r="F388" s="78"/>
      <c r="G388" s="77"/>
      <c r="H388" s="79"/>
      <c r="I388" s="80"/>
      <c r="J388" s="80"/>
      <c r="K388" s="79"/>
      <c r="L388" s="81">
        <f>IF(X388&lt;&gt;"",(L$5-X388+1)*1.5,"")</f>
      </c>
      <c r="M388" s="102"/>
      <c r="N388" s="102"/>
      <c r="O388" s="102"/>
      <c r="P388" s="84">
        <f>AI388</f>
        <v>0</v>
      </c>
      <c r="Q388" s="83">
        <f>SUM(H388:L388)</f>
        <v>0</v>
      </c>
      <c r="R388" s="85">
        <f>SUM(H388:L388)+MAX(M388,O388)</f>
        <v>0</v>
      </c>
      <c r="S388" s="86">
        <f>R388+MAX(U388,V388)</f>
        <v>0</v>
      </c>
      <c r="T388" s="85">
        <f>SUM($H388:$L388)+MAX(N388,P388)</f>
        <v>0</v>
      </c>
      <c r="U388" s="87">
        <f>IF(M388&gt;0,3,0)</f>
        <v>0</v>
      </c>
      <c r="V388" s="87">
        <f>IF(Q388&gt;0,3,0)</f>
        <v>0</v>
      </c>
      <c r="W388" s="88"/>
      <c r="X388" s="88"/>
      <c r="Y388" s="109"/>
      <c r="Z388" s="91"/>
      <c r="AA388" s="91"/>
      <c r="AB388" s="79"/>
      <c r="AC388" s="79"/>
      <c r="AD388" s="79"/>
      <c r="AE388" s="100"/>
      <c r="AF388" s="79"/>
      <c r="AG388" s="79"/>
      <c r="AH388" s="94">
        <f>MAX(AB388:AG388)</f>
        <v>0</v>
      </c>
      <c r="AI388" s="90">
        <f>AH388*AI$5</f>
        <v>0</v>
      </c>
      <c r="AM388" s="2"/>
      <c r="AQ388" s="96"/>
      <c r="AU388" s="2"/>
      <c r="AV388" s="2"/>
      <c r="AW388" s="2"/>
    </row>
    <row r="389" spans="1:49" s="95" customFormat="1" ht="15.75" customHeight="1" hidden="1">
      <c r="A389" s="75">
        <f>A388+1</f>
        <v>383</v>
      </c>
      <c r="B389" s="76" t="s">
        <v>446</v>
      </c>
      <c r="C389" s="42" t="s">
        <v>7</v>
      </c>
      <c r="D389" s="77" t="s">
        <v>40</v>
      </c>
      <c r="E389" s="104" t="s">
        <v>41</v>
      </c>
      <c r="F389" s="78">
        <f>IF(G389&lt;1939,"L",IF(G389&lt;1944,"SM",IF(G389&lt;1954,"M",IF(G389&gt;1999,"J",""))))</f>
        <v>0</v>
      </c>
      <c r="G389" s="104">
        <v>1958</v>
      </c>
      <c r="H389" s="105"/>
      <c r="I389" s="80"/>
      <c r="J389" s="80"/>
      <c r="K389" s="106"/>
      <c r="L389" s="81">
        <f>IF(X389&lt;&gt;"",(L$5-X389+1)*1.5,"")</f>
      </c>
      <c r="M389" s="82"/>
      <c r="N389" s="83"/>
      <c r="O389" s="84">
        <f>AH389</f>
        <v>0</v>
      </c>
      <c r="P389" s="84">
        <f>AI389</f>
        <v>0</v>
      </c>
      <c r="Q389" s="83">
        <f>SUM(H389:L389)</f>
        <v>0</v>
      </c>
      <c r="R389" s="85">
        <f>SUM(H389:L389)+MAX(M389,O389)</f>
        <v>0</v>
      </c>
      <c r="S389" s="86">
        <f>R389+MAX(U389,V389)</f>
        <v>0</v>
      </c>
      <c r="T389" s="85">
        <f>SUM($H389:$L389)+MAX(N389,P389)</f>
        <v>0</v>
      </c>
      <c r="U389" s="87">
        <f>IF(M389&gt;0,3,0)</f>
        <v>0</v>
      </c>
      <c r="V389" s="87">
        <f>IF(Q389&gt;0,3,0)</f>
        <v>0</v>
      </c>
      <c r="W389" s="88"/>
      <c r="X389" s="106"/>
      <c r="Y389" s="106"/>
      <c r="Z389" s="79"/>
      <c r="AA389" s="90"/>
      <c r="AB389" s="105"/>
      <c r="AC389" s="106"/>
      <c r="AD389" s="105"/>
      <c r="AE389" s="100"/>
      <c r="AF389" s="105"/>
      <c r="AG389" s="105"/>
      <c r="AH389" s="94">
        <f>MAX(AB389:AG389)</f>
        <v>0</v>
      </c>
      <c r="AI389" s="90">
        <f>AH389*AI$5</f>
        <v>0</v>
      </c>
      <c r="AM389" s="2"/>
      <c r="AQ389" s="96"/>
      <c r="AU389" s="2"/>
      <c r="AV389" s="2"/>
      <c r="AW389" s="2"/>
    </row>
    <row r="390" spans="1:49" s="95" customFormat="1" ht="15.75" customHeight="1" hidden="1">
      <c r="A390" s="75">
        <f>A389+1</f>
        <v>384</v>
      </c>
      <c r="B390" s="76" t="s">
        <v>447</v>
      </c>
      <c r="C390" s="42" t="s">
        <v>62</v>
      </c>
      <c r="D390" s="77" t="s">
        <v>40</v>
      </c>
      <c r="E390" s="77" t="s">
        <v>41</v>
      </c>
      <c r="F390" s="78">
        <f>IF(G390&lt;1940,"L",IF(G390&lt;1945,"SM",IF(G390&lt;1955,"M",IF(G390&gt;2000,"J",""))))</f>
        <v>0</v>
      </c>
      <c r="G390" s="77">
        <v>1984</v>
      </c>
      <c r="H390" s="79"/>
      <c r="I390" s="80"/>
      <c r="J390" s="80"/>
      <c r="K390" s="79"/>
      <c r="L390" s="81">
        <f>IF(X390&lt;&gt;"",(L$5-X390+1)*1.5,"")</f>
      </c>
      <c r="M390" s="82"/>
      <c r="N390" s="82"/>
      <c r="O390" s="84">
        <f>AH390</f>
        <v>0</v>
      </c>
      <c r="P390" s="84">
        <f>AI390</f>
        <v>0</v>
      </c>
      <c r="Q390" s="83">
        <f>SUM(H390:L390)</f>
        <v>0</v>
      </c>
      <c r="R390" s="85">
        <f>SUM(H390:L390)+MAX(M390,O390)</f>
        <v>0</v>
      </c>
      <c r="S390" s="86">
        <f>R390+MAX(U390,V390)</f>
        <v>0</v>
      </c>
      <c r="T390" s="85">
        <f>SUM($H390:$L390)+MAX(N390,P390)</f>
        <v>0</v>
      </c>
      <c r="U390" s="87">
        <f>IF(M390&gt;0,3,0)</f>
        <v>0</v>
      </c>
      <c r="V390" s="87">
        <f>IF(Q390&gt;0,3,0)</f>
        <v>0</v>
      </c>
      <c r="W390" s="88"/>
      <c r="X390" s="88"/>
      <c r="Y390" s="89"/>
      <c r="Z390" s="79"/>
      <c r="AA390" s="79"/>
      <c r="AB390" s="91"/>
      <c r="AC390" s="79"/>
      <c r="AD390" s="79"/>
      <c r="AE390" s="100"/>
      <c r="AF390" s="79"/>
      <c r="AG390" s="79"/>
      <c r="AH390" s="94">
        <f>MAX(AB390:AG390)</f>
        <v>0</v>
      </c>
      <c r="AI390" s="90">
        <f>AH390*AI$5</f>
        <v>0</v>
      </c>
      <c r="AK390" s="2"/>
      <c r="AM390" s="2"/>
      <c r="AQ390" s="96"/>
      <c r="AU390" s="2"/>
      <c r="AV390" s="2"/>
      <c r="AW390" s="2"/>
    </row>
    <row r="391" spans="1:49" s="95" customFormat="1" ht="15.75" customHeight="1" hidden="1">
      <c r="A391" s="75">
        <f>A390+1</f>
        <v>385</v>
      </c>
      <c r="B391" s="111" t="s">
        <v>448</v>
      </c>
      <c r="C391" s="42"/>
      <c r="D391" s="42" t="s">
        <v>449</v>
      </c>
      <c r="E391" s="104" t="s">
        <v>41</v>
      </c>
      <c r="F391" s="78"/>
      <c r="G391" s="104"/>
      <c r="H391" s="105"/>
      <c r="I391" s="80"/>
      <c r="J391" s="80"/>
      <c r="K391" s="105"/>
      <c r="L391" s="81">
        <f>IF(X391&lt;&gt;"",(L$5-X391+1)*1.5,"")</f>
      </c>
      <c r="M391" s="102"/>
      <c r="N391" s="102"/>
      <c r="O391" s="102"/>
      <c r="P391" s="84">
        <f>AI391</f>
        <v>0</v>
      </c>
      <c r="Q391" s="83">
        <f>SUM(H391:L391)</f>
        <v>0</v>
      </c>
      <c r="R391" s="85">
        <f>SUM(H391:L391)+MAX(M391,O391)</f>
        <v>0</v>
      </c>
      <c r="S391" s="86">
        <f>R391+MAX(U391,V391)</f>
        <v>0</v>
      </c>
      <c r="T391" s="85">
        <f>SUM($H391:$L391)+MAX(N391,P391)</f>
        <v>0</v>
      </c>
      <c r="U391" s="87">
        <f>IF(M391&gt;0,3,0)</f>
        <v>0</v>
      </c>
      <c r="V391" s="87">
        <f>IF(Q391&gt;0,3,0)</f>
        <v>0</v>
      </c>
      <c r="W391" s="88"/>
      <c r="X391" s="106"/>
      <c r="Y391" s="119"/>
      <c r="Z391" s="91"/>
      <c r="AA391" s="91"/>
      <c r="AB391" s="105"/>
      <c r="AC391" s="105"/>
      <c r="AD391" s="105"/>
      <c r="AE391" s="100"/>
      <c r="AF391" s="105"/>
      <c r="AG391" s="105"/>
      <c r="AH391" s="94">
        <f>MAX(AB391:AG391)</f>
        <v>0</v>
      </c>
      <c r="AI391" s="90">
        <f>AH391*AI$5</f>
        <v>0</v>
      </c>
      <c r="AK391" s="2"/>
      <c r="AM391" s="2"/>
      <c r="AQ391" s="96"/>
      <c r="AU391" s="2"/>
      <c r="AV391" s="2"/>
      <c r="AW391" s="2"/>
    </row>
    <row r="392" spans="1:49" s="95" customFormat="1" ht="15.75" customHeight="1" hidden="1">
      <c r="A392" s="75">
        <f>A391+1</f>
        <v>386</v>
      </c>
      <c r="B392" s="97" t="s">
        <v>450</v>
      </c>
      <c r="C392" s="42" t="s">
        <v>44</v>
      </c>
      <c r="D392" s="77" t="s">
        <v>40</v>
      </c>
      <c r="E392" s="77" t="s">
        <v>41</v>
      </c>
      <c r="F392" s="78">
        <f>IF(G392&lt;1940,"L",IF(G392&lt;1945,"SM",IF(G392&lt;1955,"M",IF(G392&gt;2000,"J",""))))</f>
        <v>0</v>
      </c>
      <c r="G392" s="77">
        <v>1966</v>
      </c>
      <c r="H392" s="79"/>
      <c r="I392" s="80"/>
      <c r="J392" s="80"/>
      <c r="K392" s="88"/>
      <c r="L392" s="81">
        <f>IF(X392&lt;&gt;"",(L$5-X392+1)*1.5,"")</f>
      </c>
      <c r="M392" s="82"/>
      <c r="N392" s="83"/>
      <c r="O392" s="84">
        <f>AH392</f>
        <v>0</v>
      </c>
      <c r="P392" s="84">
        <f>AI392</f>
        <v>0</v>
      </c>
      <c r="Q392" s="83">
        <f>SUM(H392:L392)</f>
        <v>0</v>
      </c>
      <c r="R392" s="85">
        <f>SUM(H392:L392)+MAX(M392,O392)</f>
        <v>0</v>
      </c>
      <c r="S392" s="86">
        <f>R392+MAX(U392,V392)</f>
        <v>0</v>
      </c>
      <c r="T392" s="85">
        <f>SUM($H392:$L392)+MAX(N392,P392)</f>
        <v>0</v>
      </c>
      <c r="U392" s="87">
        <f>IF(M392&gt;0,3,0)</f>
        <v>0</v>
      </c>
      <c r="V392" s="87">
        <f>IF(Q392&gt;0,3,0)</f>
        <v>0</v>
      </c>
      <c r="W392" s="88"/>
      <c r="X392" s="88"/>
      <c r="Y392" s="98"/>
      <c r="Z392" s="79"/>
      <c r="AA392" s="90"/>
      <c r="AB392" s="91"/>
      <c r="AC392" s="88"/>
      <c r="AD392" s="79"/>
      <c r="AE392" s="100"/>
      <c r="AF392" s="79"/>
      <c r="AG392" s="79"/>
      <c r="AH392" s="94">
        <f>MAX(AB392:AG392)</f>
        <v>0</v>
      </c>
      <c r="AI392" s="90">
        <f>AH392*AI$5</f>
        <v>0</v>
      </c>
      <c r="AK392" s="2"/>
      <c r="AM392" s="2"/>
      <c r="AQ392" s="96"/>
      <c r="AU392" s="2"/>
      <c r="AV392" s="2"/>
      <c r="AW392" s="2"/>
    </row>
    <row r="393" spans="1:49" s="95" customFormat="1" ht="15.75" customHeight="1" hidden="1">
      <c r="A393" s="75">
        <f>A392+1</f>
        <v>387</v>
      </c>
      <c r="B393" s="111" t="s">
        <v>451</v>
      </c>
      <c r="C393" s="42"/>
      <c r="D393" s="42" t="s">
        <v>187</v>
      </c>
      <c r="E393" s="77" t="s">
        <v>41</v>
      </c>
      <c r="F393" s="78"/>
      <c r="G393" s="77"/>
      <c r="H393" s="79"/>
      <c r="I393" s="80"/>
      <c r="J393" s="80"/>
      <c r="K393" s="88"/>
      <c r="L393" s="81">
        <f>IF(X393&lt;&gt;"",(L$5-X393+1)*1.5,"")</f>
      </c>
      <c r="M393" s="82"/>
      <c r="N393" s="82"/>
      <c r="O393" s="82"/>
      <c r="P393" s="84">
        <f>AI393</f>
        <v>0</v>
      </c>
      <c r="Q393" s="83">
        <f>SUM(H393:L393)</f>
        <v>0</v>
      </c>
      <c r="R393" s="85">
        <f>SUM(H393:L393)+MAX(M393,O393)</f>
        <v>0</v>
      </c>
      <c r="S393" s="86">
        <f>R393+MAX(U393,V393)</f>
        <v>0</v>
      </c>
      <c r="T393" s="85">
        <f>SUM($H393:$L393)+MAX(N393,P393)</f>
        <v>0</v>
      </c>
      <c r="U393" s="87">
        <f>IF(M393&gt;0,3,0)</f>
        <v>0</v>
      </c>
      <c r="V393" s="87">
        <f>IF(Q393&gt;0,3,0)</f>
        <v>0</v>
      </c>
      <c r="W393" s="88"/>
      <c r="X393" s="88"/>
      <c r="Y393" s="88"/>
      <c r="Z393" s="91"/>
      <c r="AA393" s="91"/>
      <c r="AB393" s="79"/>
      <c r="AC393" s="88"/>
      <c r="AD393" s="79"/>
      <c r="AE393" s="100"/>
      <c r="AF393" s="79"/>
      <c r="AG393" s="79"/>
      <c r="AH393" s="94">
        <f>MAX(AB393:AG393)</f>
        <v>0</v>
      </c>
      <c r="AI393" s="90">
        <f>AH393*AI$5</f>
        <v>0</v>
      </c>
      <c r="AK393" s="2"/>
      <c r="AM393" s="2"/>
      <c r="AQ393" s="96"/>
      <c r="AU393" s="2"/>
      <c r="AV393" s="2"/>
      <c r="AW393" s="2"/>
    </row>
    <row r="394" spans="1:49" s="95" customFormat="1" ht="15.75" customHeight="1" hidden="1">
      <c r="A394" s="75">
        <f>A393+1</f>
        <v>388</v>
      </c>
      <c r="B394" s="97" t="s">
        <v>452</v>
      </c>
      <c r="C394" s="42" t="s">
        <v>82</v>
      </c>
      <c r="D394" s="77" t="s">
        <v>40</v>
      </c>
      <c r="E394" s="77" t="s">
        <v>41</v>
      </c>
      <c r="F394" s="78">
        <f>IF(G394&lt;1939,"L",IF(G394&lt;1944,"SM",IF(G394&lt;1954,"M",IF(G394&gt;1999,"J",""))))</f>
        <v>0</v>
      </c>
      <c r="G394" s="104">
        <v>1971</v>
      </c>
      <c r="H394" s="105"/>
      <c r="I394" s="80"/>
      <c r="J394" s="80"/>
      <c r="K394" s="106"/>
      <c r="L394" s="81">
        <f>IF(X394&lt;&gt;"",(L$5-X394+1)*1.5,"")</f>
      </c>
      <c r="M394" s="82"/>
      <c r="N394" s="83"/>
      <c r="O394" s="84">
        <f>AH394</f>
        <v>0</v>
      </c>
      <c r="P394" s="84">
        <f>AI394</f>
        <v>0</v>
      </c>
      <c r="Q394" s="83">
        <f>SUM(H394:L394)</f>
        <v>0</v>
      </c>
      <c r="R394" s="85">
        <f>SUM(H394:L394)+MAX(M394,O394)</f>
        <v>0</v>
      </c>
      <c r="S394" s="86">
        <f>R394+MAX(U394,V394)</f>
        <v>0</v>
      </c>
      <c r="T394" s="85">
        <f>SUM($H394:$L394)+MAX(N394,P394)</f>
        <v>0</v>
      </c>
      <c r="U394" s="87">
        <f>IF(M394&gt;0,3,0)</f>
        <v>0</v>
      </c>
      <c r="V394" s="87">
        <f>IF(Q394&gt;0,3,0)</f>
        <v>0</v>
      </c>
      <c r="W394" s="88"/>
      <c r="X394" s="88"/>
      <c r="Y394" s="98"/>
      <c r="Z394" s="79"/>
      <c r="AA394" s="90"/>
      <c r="AB394" s="79"/>
      <c r="AC394" s="88"/>
      <c r="AD394" s="79"/>
      <c r="AE394" s="79"/>
      <c r="AF394" s="79"/>
      <c r="AG394" s="79"/>
      <c r="AH394" s="94">
        <f>MAX(AB394:AG394)</f>
        <v>0</v>
      </c>
      <c r="AI394" s="90">
        <f>AH394*AI$5</f>
        <v>0</v>
      </c>
      <c r="AK394" s="2"/>
      <c r="AM394" s="2"/>
      <c r="AQ394" s="96"/>
      <c r="AU394" s="2"/>
      <c r="AV394" s="2"/>
      <c r="AW394" s="2"/>
    </row>
    <row r="395" spans="1:49" s="95" customFormat="1" ht="15.75" customHeight="1" hidden="1">
      <c r="A395" s="75">
        <f>A394+1</f>
        <v>389</v>
      </c>
      <c r="B395" s="97" t="s">
        <v>453</v>
      </c>
      <c r="C395" s="42" t="s">
        <v>82</v>
      </c>
      <c r="D395" s="77" t="s">
        <v>40</v>
      </c>
      <c r="E395" s="77" t="s">
        <v>41</v>
      </c>
      <c r="F395" s="78">
        <f>IF(G395&lt;1939,"L",IF(G395&lt;1944,"SM",IF(G395&lt;1954,"M",IF(G395&gt;1999,"J",""))))</f>
        <v>0</v>
      </c>
      <c r="G395" s="77">
        <v>1967</v>
      </c>
      <c r="H395" s="79"/>
      <c r="I395" s="80"/>
      <c r="J395" s="80"/>
      <c r="K395" s="88"/>
      <c r="L395" s="81">
        <f>IF(X395&lt;&gt;"",(L$5-X395+1)*1.5,"")</f>
      </c>
      <c r="M395" s="82">
        <f>Z395</f>
        <v>0</v>
      </c>
      <c r="N395" s="83">
        <f>AA395</f>
        <v>0</v>
      </c>
      <c r="O395" s="84">
        <f>AH395</f>
        <v>0</v>
      </c>
      <c r="P395" s="84">
        <f>AI395</f>
        <v>0</v>
      </c>
      <c r="Q395" s="83">
        <f>SUM(H395:L395)</f>
        <v>0</v>
      </c>
      <c r="R395" s="85">
        <f>SUM(H395:L395)+MAX(M395,O395)</f>
        <v>0</v>
      </c>
      <c r="S395" s="86">
        <f>R395+MAX(U395,V395)</f>
        <v>0</v>
      </c>
      <c r="T395" s="85">
        <f>SUM($H395:$L395)+MAX(N395,P395)</f>
        <v>0</v>
      </c>
      <c r="U395" s="87">
        <f>IF(M395&gt;0,3,0)</f>
        <v>0</v>
      </c>
      <c r="V395" s="87">
        <f>IF(Q395&gt;0,3,0)</f>
        <v>0</v>
      </c>
      <c r="W395" s="88"/>
      <c r="X395" s="88"/>
      <c r="Y395" s="98"/>
      <c r="Z395" s="79">
        <f>IF(Y395&gt;0,Y$5-Y395+1,0)</f>
        <v>0</v>
      </c>
      <c r="AA395" s="90">
        <f>Z395*AA$5</f>
        <v>0</v>
      </c>
      <c r="AB395" s="79"/>
      <c r="AC395" s="88"/>
      <c r="AD395" s="79"/>
      <c r="AE395" s="100"/>
      <c r="AF395" s="79"/>
      <c r="AG395" s="79"/>
      <c r="AH395" s="94">
        <f>MAX(AB395:AG395)</f>
        <v>0</v>
      </c>
      <c r="AI395" s="90">
        <f>AH395*AI$5</f>
        <v>0</v>
      </c>
      <c r="AK395" s="2"/>
      <c r="AM395" s="2"/>
      <c r="AQ395" s="96"/>
      <c r="AU395" s="2"/>
      <c r="AV395" s="2"/>
      <c r="AW395" s="2"/>
    </row>
    <row r="396" spans="1:49" s="95" customFormat="1" ht="15.75" customHeight="1" hidden="1">
      <c r="A396" s="75">
        <f>A395+1</f>
        <v>390</v>
      </c>
      <c r="B396" s="76" t="s">
        <v>454</v>
      </c>
      <c r="C396" s="42" t="s">
        <v>39</v>
      </c>
      <c r="D396" s="77" t="s">
        <v>40</v>
      </c>
      <c r="E396" s="77" t="s">
        <v>41</v>
      </c>
      <c r="F396" s="78">
        <f>IF(G396&lt;1939,"L",IF(G396&lt;1944,"SM",IF(G396&lt;1954,"M",IF(G396&gt;1999,"J",""))))</f>
        <v>0</v>
      </c>
      <c r="G396" s="77">
        <v>1967</v>
      </c>
      <c r="H396" s="79"/>
      <c r="I396" s="80"/>
      <c r="J396" s="80"/>
      <c r="K396" s="79"/>
      <c r="L396" s="81">
        <f>IF(X396&lt;&gt;"",(L$5-X396+1)*1.5,"")</f>
      </c>
      <c r="M396" s="102"/>
      <c r="N396" s="102"/>
      <c r="O396" s="102"/>
      <c r="P396" s="84">
        <f>AI396</f>
        <v>0</v>
      </c>
      <c r="Q396" s="83">
        <f>SUM(H396:L396)</f>
        <v>0</v>
      </c>
      <c r="R396" s="85">
        <f>SUM(H396:L396)+MAX(M396,O396)</f>
        <v>0</v>
      </c>
      <c r="S396" s="86">
        <f>R396+MAX(U396,V396)</f>
        <v>0</v>
      </c>
      <c r="T396" s="85">
        <f>SUM($H396:$L396)+MAX(N396,P396)</f>
        <v>0</v>
      </c>
      <c r="U396" s="87">
        <f>IF(M396&gt;0,3,0)</f>
        <v>0</v>
      </c>
      <c r="V396" s="87">
        <f>IF(Q396&gt;0,3,0)</f>
        <v>0</v>
      </c>
      <c r="W396" s="88"/>
      <c r="X396" s="88"/>
      <c r="Y396" s="109"/>
      <c r="Z396" s="91"/>
      <c r="AA396" s="91"/>
      <c r="AB396" s="79"/>
      <c r="AC396" s="79"/>
      <c r="AD396" s="79"/>
      <c r="AE396" s="100"/>
      <c r="AF396" s="79"/>
      <c r="AG396" s="79"/>
      <c r="AH396" s="94">
        <f>MAX(AB396:AG396)</f>
        <v>0</v>
      </c>
      <c r="AI396" s="90">
        <f>AH396*AI$5</f>
        <v>0</v>
      </c>
      <c r="AK396" s="2"/>
      <c r="AR396" s="2"/>
      <c r="AS396" s="2"/>
      <c r="AT396" s="2"/>
      <c r="AU396" s="2"/>
      <c r="AV396" s="2"/>
      <c r="AW396" s="2"/>
    </row>
    <row r="397" spans="1:49" s="95" customFormat="1" ht="15.75" customHeight="1" hidden="1">
      <c r="A397" s="75">
        <f>A396+1</f>
        <v>391</v>
      </c>
      <c r="B397" s="111" t="s">
        <v>455</v>
      </c>
      <c r="C397" s="42" t="s">
        <v>120</v>
      </c>
      <c r="D397" s="42" t="s">
        <v>121</v>
      </c>
      <c r="E397" s="77" t="s">
        <v>41</v>
      </c>
      <c r="F397" s="78"/>
      <c r="G397" s="77"/>
      <c r="H397" s="79"/>
      <c r="I397" s="80"/>
      <c r="J397" s="80"/>
      <c r="K397" s="88"/>
      <c r="L397" s="81">
        <f>IF(X397&lt;&gt;"",(L$5-X397+1)*1.5,"")</f>
      </c>
      <c r="M397" s="82">
        <f>Z397</f>
        <v>0</v>
      </c>
      <c r="N397" s="83">
        <f>AA397</f>
        <v>0</v>
      </c>
      <c r="O397" s="84">
        <f>AH397</f>
        <v>0</v>
      </c>
      <c r="P397" s="84">
        <f>AI397</f>
        <v>0</v>
      </c>
      <c r="Q397" s="83">
        <f>SUM(H397:L397)</f>
        <v>0</v>
      </c>
      <c r="R397" s="85">
        <f>SUM(H397:L397)+MAX(M397,O397)</f>
        <v>0</v>
      </c>
      <c r="S397" s="86">
        <f>R397+MAX(U397,V397)</f>
        <v>0</v>
      </c>
      <c r="T397" s="85">
        <f>SUM($H397:$L397)+MAX(N397,P397)</f>
        <v>0</v>
      </c>
      <c r="U397" s="87">
        <f>IF(M397&gt;0,3,0)</f>
        <v>0</v>
      </c>
      <c r="V397" s="87">
        <f>IF(Q397&gt;0,3,0)</f>
        <v>0</v>
      </c>
      <c r="W397" s="88"/>
      <c r="X397" s="88"/>
      <c r="Y397" s="88"/>
      <c r="Z397" s="91">
        <f>IF(Y397&gt;0,Y$5-Y397+1,0)</f>
        <v>0</v>
      </c>
      <c r="AA397" s="90">
        <f>Z397*AA$5</f>
        <v>0</v>
      </c>
      <c r="AB397" s="79"/>
      <c r="AC397" s="88"/>
      <c r="AD397" s="79"/>
      <c r="AE397" s="100"/>
      <c r="AF397" s="79"/>
      <c r="AG397" s="79"/>
      <c r="AH397" s="94">
        <f>MAX(AB397:AG397)</f>
        <v>0</v>
      </c>
      <c r="AI397" s="90">
        <f>AH397*AI$5</f>
        <v>0</v>
      </c>
      <c r="AK397" s="2"/>
      <c r="AR397" s="2"/>
      <c r="AS397" s="2"/>
      <c r="AT397" s="2"/>
      <c r="AU397" s="2"/>
      <c r="AV397" s="2"/>
      <c r="AW397" s="2"/>
    </row>
    <row r="398" spans="1:49" s="95" customFormat="1" ht="15.75" customHeight="1" hidden="1">
      <c r="A398" s="75">
        <f>A397+1</f>
        <v>392</v>
      </c>
      <c r="B398" s="134" t="s">
        <v>456</v>
      </c>
      <c r="C398" s="42"/>
      <c r="D398" s="42" t="s">
        <v>126</v>
      </c>
      <c r="E398" s="77" t="s">
        <v>41</v>
      </c>
      <c r="F398" s="78"/>
      <c r="G398" s="77"/>
      <c r="H398" s="79"/>
      <c r="I398" s="80"/>
      <c r="J398" s="80"/>
      <c r="K398" s="79"/>
      <c r="L398" s="81">
        <f>IF(X398&lt;&gt;"",(L$5-X398+1)*1.5,"")</f>
      </c>
      <c r="M398" s="102"/>
      <c r="N398" s="102"/>
      <c r="O398" s="102"/>
      <c r="P398" s="84">
        <f>AI398</f>
        <v>0</v>
      </c>
      <c r="Q398" s="83">
        <f>SUM(H398:L398)</f>
        <v>0</v>
      </c>
      <c r="R398" s="85">
        <f>SUM(H398:L398)+MAX(M398,O398)</f>
        <v>0</v>
      </c>
      <c r="S398" s="86">
        <f>R398+MAX(U398,V398)</f>
        <v>0</v>
      </c>
      <c r="T398" s="85">
        <f>SUM($H398:$L398)+MAX(N398,P398)</f>
        <v>0</v>
      </c>
      <c r="U398" s="87">
        <f>IF(M398&gt;0,3,0)</f>
        <v>0</v>
      </c>
      <c r="V398" s="87">
        <f>IF(Q398&gt;0,3,0)</f>
        <v>0</v>
      </c>
      <c r="W398" s="88"/>
      <c r="X398" s="88"/>
      <c r="Y398" s="88"/>
      <c r="Z398" s="91"/>
      <c r="AA398" s="91"/>
      <c r="AB398" s="79"/>
      <c r="AC398" s="88"/>
      <c r="AD398" s="79"/>
      <c r="AE398" s="100"/>
      <c r="AF398" s="79"/>
      <c r="AG398" s="79"/>
      <c r="AH398" s="94">
        <f>MAX(AB398:AG398)</f>
        <v>0</v>
      </c>
      <c r="AI398" s="90">
        <f>AH398*AI$5</f>
        <v>0</v>
      </c>
      <c r="AK398" s="2"/>
      <c r="AR398" s="2"/>
      <c r="AS398" s="2"/>
      <c r="AT398" s="2"/>
      <c r="AU398" s="2"/>
      <c r="AV398" s="2"/>
      <c r="AW398" s="2"/>
    </row>
    <row r="399" spans="1:49" s="95" customFormat="1" ht="15.75" customHeight="1" hidden="1">
      <c r="A399" s="75">
        <f>A398+1</f>
        <v>393</v>
      </c>
      <c r="B399" s="113" t="s">
        <v>457</v>
      </c>
      <c r="C399" s="42" t="s">
        <v>7</v>
      </c>
      <c r="D399" s="77" t="s">
        <v>40</v>
      </c>
      <c r="E399" s="41" t="s">
        <v>73</v>
      </c>
      <c r="F399" s="78">
        <f>IF(G399&lt;1939,"L",IF(G399&lt;1944,"SM",IF(G399&lt;1954,"M",IF(G399&gt;1999,"J",""))))</f>
        <v>0</v>
      </c>
      <c r="G399" s="116">
        <v>1982</v>
      </c>
      <c r="H399" s="79"/>
      <c r="I399" s="80"/>
      <c r="J399" s="80"/>
      <c r="K399" s="88"/>
      <c r="L399" s="81">
        <f>IF(X399&lt;&gt;"",(L$5-X399+1)*1.5,"")</f>
      </c>
      <c r="M399" s="82"/>
      <c r="N399" s="83"/>
      <c r="O399" s="84">
        <f>AH399</f>
        <v>0</v>
      </c>
      <c r="P399" s="84">
        <f>AI399</f>
        <v>0</v>
      </c>
      <c r="Q399" s="83">
        <f>SUM(H399:L399)</f>
        <v>0</v>
      </c>
      <c r="R399" s="85">
        <f>SUM(H399:L399)+MAX(M399,O399)</f>
        <v>0</v>
      </c>
      <c r="S399" s="86">
        <f>R399+MAX(U399,V399)</f>
        <v>0</v>
      </c>
      <c r="T399" s="85">
        <f>SUM($H399:$L399)+MAX(N399,P399)</f>
        <v>0</v>
      </c>
      <c r="U399" s="87">
        <f>IF(M399&gt;0,3,0)</f>
        <v>0</v>
      </c>
      <c r="V399" s="87">
        <f>IF(Q399&gt;0,3,0)</f>
        <v>0</v>
      </c>
      <c r="W399" s="88"/>
      <c r="X399" s="88"/>
      <c r="Y399" s="98"/>
      <c r="Z399" s="79"/>
      <c r="AA399" s="90"/>
      <c r="AB399" s="79"/>
      <c r="AC399" s="88"/>
      <c r="AD399" s="79"/>
      <c r="AE399" s="100"/>
      <c r="AF399" s="79"/>
      <c r="AG399" s="79"/>
      <c r="AH399" s="94">
        <f>MAX(AB399:AG399)</f>
        <v>0</v>
      </c>
      <c r="AI399" s="90">
        <f>AH399*AI$5</f>
        <v>0</v>
      </c>
      <c r="AK399" s="2"/>
      <c r="AR399" s="2"/>
      <c r="AS399" s="2"/>
      <c r="AT399" s="2"/>
      <c r="AU399" s="2"/>
      <c r="AV399" s="2"/>
      <c r="AW399" s="2"/>
    </row>
    <row r="400" spans="1:49" s="95" customFormat="1" ht="15.75" customHeight="1" hidden="1">
      <c r="A400" s="75">
        <f>A399+1</f>
        <v>394</v>
      </c>
      <c r="B400" s="111" t="s">
        <v>458</v>
      </c>
      <c r="C400" s="42" t="s">
        <v>120</v>
      </c>
      <c r="D400" s="42" t="s">
        <v>228</v>
      </c>
      <c r="E400" s="77" t="s">
        <v>41</v>
      </c>
      <c r="F400" s="78"/>
      <c r="G400" s="77"/>
      <c r="H400" s="79"/>
      <c r="I400" s="80"/>
      <c r="J400" s="80"/>
      <c r="K400" s="79"/>
      <c r="L400" s="81">
        <f>IF(X400&lt;&gt;"",(L$5-X400+1)*1.5,"")</f>
      </c>
      <c r="M400" s="102"/>
      <c r="N400" s="102"/>
      <c r="O400" s="102"/>
      <c r="P400" s="84">
        <f>AI400</f>
        <v>0</v>
      </c>
      <c r="Q400" s="83">
        <f>SUM(H400:L400)</f>
        <v>0</v>
      </c>
      <c r="R400" s="85">
        <f>SUM(H400:L400)+MAX(M400,O400)</f>
        <v>0</v>
      </c>
      <c r="S400" s="86">
        <f>R400+MAX(U400,V400)</f>
        <v>0</v>
      </c>
      <c r="T400" s="85">
        <f>SUM($H400:$L400)+MAX(N400,P400)</f>
        <v>0</v>
      </c>
      <c r="U400" s="87">
        <f>IF(M400&gt;0,3,0)</f>
        <v>0</v>
      </c>
      <c r="V400" s="87">
        <f>IF(Q400&gt;0,3,0)</f>
        <v>0</v>
      </c>
      <c r="W400" s="88"/>
      <c r="X400" s="88"/>
      <c r="Y400" s="109"/>
      <c r="Z400" s="91"/>
      <c r="AA400" s="91"/>
      <c r="AB400" s="79"/>
      <c r="AC400" s="79"/>
      <c r="AD400" s="79"/>
      <c r="AE400" s="100"/>
      <c r="AF400" s="79"/>
      <c r="AG400" s="79"/>
      <c r="AH400" s="94">
        <f>MAX(AB400:AG400)</f>
        <v>0</v>
      </c>
      <c r="AI400" s="90">
        <f>AH400*AI$5</f>
        <v>0</v>
      </c>
      <c r="AJ400" s="2"/>
      <c r="AK400" s="2"/>
      <c r="AR400" s="2"/>
      <c r="AS400" s="2"/>
      <c r="AT400" s="2"/>
      <c r="AU400" s="2"/>
      <c r="AV400" s="2"/>
      <c r="AW400" s="2"/>
    </row>
    <row r="401" spans="1:49" s="95" customFormat="1" ht="15.75" customHeight="1" hidden="1">
      <c r="A401" s="75">
        <f>A400+1</f>
        <v>395</v>
      </c>
      <c r="B401" s="97" t="s">
        <v>459</v>
      </c>
      <c r="C401" s="42" t="s">
        <v>7</v>
      </c>
      <c r="D401" s="77" t="s">
        <v>40</v>
      </c>
      <c r="E401" s="77" t="s">
        <v>41</v>
      </c>
      <c r="F401" s="78">
        <f>IF(G401&lt;1940,"L",IF(G401&lt;1945,"SM",IF(G401&lt;1955,"M",IF(G401&gt;2000,"J",""))))</f>
        <v>0</v>
      </c>
      <c r="G401" s="77">
        <v>1955</v>
      </c>
      <c r="H401" s="79"/>
      <c r="I401" s="80"/>
      <c r="J401" s="80"/>
      <c r="K401" s="88"/>
      <c r="L401" s="81">
        <f>IF(X401&lt;&gt;"",(L$5-X401+1)*1.5,"")</f>
      </c>
      <c r="M401" s="82"/>
      <c r="N401" s="83"/>
      <c r="O401" s="84">
        <f>AH401</f>
        <v>0</v>
      </c>
      <c r="P401" s="84">
        <f>AI401</f>
        <v>0</v>
      </c>
      <c r="Q401" s="83">
        <f>SUM(H401:L401)</f>
        <v>0</v>
      </c>
      <c r="R401" s="85">
        <f>SUM(H401:L401)+MAX(M401,O401)</f>
        <v>0</v>
      </c>
      <c r="S401" s="86">
        <f>R401+MAX(U401,V401)</f>
        <v>0</v>
      </c>
      <c r="T401" s="85">
        <f>SUM($H401:$L401)+MAX(N401,P401)</f>
        <v>0</v>
      </c>
      <c r="U401" s="87">
        <f>IF(M401&gt;0,3,0)</f>
        <v>0</v>
      </c>
      <c r="V401" s="87">
        <f>IF(Q401&gt;0,3,0)</f>
        <v>0</v>
      </c>
      <c r="W401" s="88"/>
      <c r="X401" s="88"/>
      <c r="Y401" s="98"/>
      <c r="Z401" s="79"/>
      <c r="AA401" s="90"/>
      <c r="AB401" s="79"/>
      <c r="AC401" s="88"/>
      <c r="AD401" s="79"/>
      <c r="AE401" s="100"/>
      <c r="AF401" s="79"/>
      <c r="AG401" s="79"/>
      <c r="AH401" s="94">
        <f>MAX(AB401:AG401)</f>
        <v>0</v>
      </c>
      <c r="AI401" s="90">
        <f>AH401*AI$5</f>
        <v>0</v>
      </c>
      <c r="AJ401" s="2"/>
      <c r="AK401" s="2"/>
      <c r="AR401" s="2"/>
      <c r="AS401" s="2"/>
      <c r="AT401" s="2"/>
      <c r="AU401" s="2"/>
      <c r="AV401" s="2"/>
      <c r="AW401" s="2"/>
    </row>
    <row r="402" spans="1:49" s="95" customFormat="1" ht="15.75" customHeight="1" hidden="1">
      <c r="A402" s="75">
        <f>A401+1</f>
        <v>396</v>
      </c>
      <c r="B402" s="97" t="s">
        <v>460</v>
      </c>
      <c r="C402" s="42" t="s">
        <v>7</v>
      </c>
      <c r="D402" s="77" t="s">
        <v>40</v>
      </c>
      <c r="E402" s="77" t="s">
        <v>41</v>
      </c>
      <c r="F402" s="78">
        <f>IF(G402&lt;1940,"L",IF(G402&lt;1945,"SM",IF(G402&lt;1955,"M",IF(G402&gt;2000,"J",""))))</f>
        <v>0</v>
      </c>
      <c r="G402" s="77">
        <v>1959</v>
      </c>
      <c r="H402" s="79"/>
      <c r="I402" s="80"/>
      <c r="J402" s="80"/>
      <c r="K402" s="88"/>
      <c r="L402" s="81">
        <f>IF(X402&lt;&gt;"",(L$5-X402+1)*1.5,"")</f>
      </c>
      <c r="M402" s="102"/>
      <c r="N402" s="107"/>
      <c r="O402" s="84">
        <f>AH402</f>
        <v>0</v>
      </c>
      <c r="P402" s="84">
        <f>AI402</f>
        <v>0</v>
      </c>
      <c r="Q402" s="83">
        <f>SUM(H402:L402)</f>
        <v>0</v>
      </c>
      <c r="R402" s="85">
        <f>SUM(H402:L402)+MAX(M402,O402)</f>
        <v>0</v>
      </c>
      <c r="S402" s="86">
        <f>R402+MAX(U402,V402)</f>
        <v>0</v>
      </c>
      <c r="T402" s="85">
        <f>SUM($H402:$L402)+MAX(N402,P402)</f>
        <v>0</v>
      </c>
      <c r="U402" s="87">
        <f>IF(M402&gt;0,3,0)</f>
        <v>0</v>
      </c>
      <c r="V402" s="87">
        <f>IF(Q402&gt;0,3,0)</f>
        <v>0</v>
      </c>
      <c r="W402" s="88"/>
      <c r="X402" s="88"/>
      <c r="Y402" s="88"/>
      <c r="Z402" s="79"/>
      <c r="AA402" s="90"/>
      <c r="AB402" s="79"/>
      <c r="AC402" s="88"/>
      <c r="AD402" s="79"/>
      <c r="AE402" s="100"/>
      <c r="AF402" s="79"/>
      <c r="AG402" s="79"/>
      <c r="AH402" s="94">
        <f>MAX(AB402:AG402)</f>
        <v>0</v>
      </c>
      <c r="AI402" s="90">
        <f>AH402*AI$5</f>
        <v>0</v>
      </c>
      <c r="AJ402" s="2"/>
      <c r="AK402" s="2"/>
      <c r="AR402" s="2"/>
      <c r="AS402" s="2"/>
      <c r="AT402" s="2"/>
      <c r="AU402" s="2"/>
      <c r="AV402" s="2"/>
      <c r="AW402" s="2"/>
    </row>
    <row r="403" spans="1:49" s="95" customFormat="1" ht="15.75" customHeight="1" hidden="1">
      <c r="A403" s="75">
        <f>A402+1</f>
        <v>397</v>
      </c>
      <c r="B403" s="113" t="s">
        <v>461</v>
      </c>
      <c r="C403" s="42" t="s">
        <v>44</v>
      </c>
      <c r="D403" s="77" t="s">
        <v>40</v>
      </c>
      <c r="E403" s="41" t="s">
        <v>73</v>
      </c>
      <c r="F403" s="78">
        <f>IF(G403&lt;1939,"L",IF(G403&lt;1944,"SM",IF(G403&lt;1954,"M",IF(G403&gt;1999,"J",""))))</f>
        <v>0</v>
      </c>
      <c r="G403" s="116">
        <v>1966</v>
      </c>
      <c r="H403" s="79"/>
      <c r="I403" s="80"/>
      <c r="J403" s="80"/>
      <c r="K403" s="79"/>
      <c r="L403" s="81">
        <f>IF(X403&lt;&gt;"",(L$5-X403+1)*1.5,"")</f>
      </c>
      <c r="M403" s="82"/>
      <c r="N403" s="83"/>
      <c r="O403" s="84">
        <f>AH403</f>
        <v>0</v>
      </c>
      <c r="P403" s="84">
        <f>AI403</f>
        <v>0</v>
      </c>
      <c r="Q403" s="83">
        <f>SUM(H403:L403)</f>
        <v>0</v>
      </c>
      <c r="R403" s="85">
        <f>SUM(H403:L403)+MAX(M403,O403)</f>
        <v>0</v>
      </c>
      <c r="S403" s="86">
        <f>R403+MAX(U403,V403)</f>
        <v>0</v>
      </c>
      <c r="T403" s="85">
        <f>SUM($H403:$L403)+MAX(N403,P403)</f>
        <v>0</v>
      </c>
      <c r="U403" s="87">
        <f>IF(M403&gt;0,3,0)</f>
        <v>0</v>
      </c>
      <c r="V403" s="87">
        <f>IF(Q403&gt;0,3,0)</f>
        <v>0</v>
      </c>
      <c r="W403" s="88"/>
      <c r="X403" s="88"/>
      <c r="Y403" s="98"/>
      <c r="Z403" s="79"/>
      <c r="AA403" s="90"/>
      <c r="AB403" s="79"/>
      <c r="AC403" s="88"/>
      <c r="AD403" s="79"/>
      <c r="AE403" s="100"/>
      <c r="AF403" s="79"/>
      <c r="AG403" s="79"/>
      <c r="AH403" s="94">
        <f>MAX(AB403:AG403)</f>
        <v>0</v>
      </c>
      <c r="AI403" s="90">
        <f>AH403*AI$5</f>
        <v>0</v>
      </c>
      <c r="AK403" s="2"/>
      <c r="AR403" s="2"/>
      <c r="AS403" s="2"/>
      <c r="AT403" s="2"/>
      <c r="AU403" s="2"/>
      <c r="AV403" s="2"/>
      <c r="AW403" s="2"/>
    </row>
    <row r="404" spans="1:49" s="95" customFormat="1" ht="15.75" customHeight="1" hidden="1">
      <c r="A404" s="75">
        <f>A403+1</f>
        <v>398</v>
      </c>
      <c r="B404" s="97" t="s">
        <v>462</v>
      </c>
      <c r="C404" s="42" t="s">
        <v>46</v>
      </c>
      <c r="D404" s="77" t="s">
        <v>40</v>
      </c>
      <c r="E404" s="77" t="s">
        <v>41</v>
      </c>
      <c r="F404" s="78">
        <f>IF(G404&lt;1939,"L",IF(G404&lt;1944,"SM",IF(G404&lt;1954,"M",IF(G404&gt;1999,"J",""))))</f>
        <v>0</v>
      </c>
      <c r="G404" s="77">
        <v>2000</v>
      </c>
      <c r="H404" s="79"/>
      <c r="I404" s="80"/>
      <c r="J404" s="80"/>
      <c r="K404" s="88"/>
      <c r="L404" s="81">
        <f>IF(X404&lt;&gt;"",(L$5-X404+1)*1.5,"")</f>
      </c>
      <c r="M404" s="102"/>
      <c r="N404" s="102"/>
      <c r="O404" s="102"/>
      <c r="P404" s="84">
        <f>AI404</f>
        <v>0</v>
      </c>
      <c r="Q404" s="83">
        <f>SUM(H404:L404)</f>
        <v>0</v>
      </c>
      <c r="R404" s="85">
        <f>SUM(H404:L404)+MAX(M404,O404)</f>
        <v>0</v>
      </c>
      <c r="S404" s="86">
        <f>R404+MAX(U404,V404)</f>
        <v>0</v>
      </c>
      <c r="T404" s="85">
        <f>SUM($H404:$L404)+MAX(N404,P404)</f>
        <v>0</v>
      </c>
      <c r="U404" s="87">
        <f>IF(M404&gt;0,3,0)</f>
        <v>0</v>
      </c>
      <c r="V404" s="87">
        <f>IF(Q404&gt;0,3,0)</f>
        <v>0</v>
      </c>
      <c r="W404" s="88"/>
      <c r="X404" s="88"/>
      <c r="Y404" s="98"/>
      <c r="Z404" s="79"/>
      <c r="AA404" s="79"/>
      <c r="AB404" s="91"/>
      <c r="AC404" s="88"/>
      <c r="AD404" s="79"/>
      <c r="AE404" s="100"/>
      <c r="AF404" s="79"/>
      <c r="AG404" s="79"/>
      <c r="AH404" s="94">
        <f>MAX(AB404:AG404)</f>
        <v>0</v>
      </c>
      <c r="AI404" s="90">
        <f>AH404*AI$5</f>
        <v>0</v>
      </c>
      <c r="AK404" s="2"/>
      <c r="AR404" s="2"/>
      <c r="AS404" s="2"/>
      <c r="AT404" s="2"/>
      <c r="AU404" s="2"/>
      <c r="AV404" s="2"/>
      <c r="AW404" s="2"/>
    </row>
    <row r="405" spans="1:49" s="95" customFormat="1" ht="15.75" customHeight="1" hidden="1">
      <c r="A405" s="75">
        <f>A404+1</f>
        <v>399</v>
      </c>
      <c r="B405" s="97" t="s">
        <v>463</v>
      </c>
      <c r="C405" s="42" t="s">
        <v>51</v>
      </c>
      <c r="D405" s="77" t="s">
        <v>40</v>
      </c>
      <c r="E405" s="77" t="s">
        <v>41</v>
      </c>
      <c r="F405" s="78">
        <f>IF(G405&lt;1939,"L",IF(G405&lt;1944,"SM",IF(G405&lt;1954,"M",IF(G405&gt;1999,"J",""))))</f>
        <v>0</v>
      </c>
      <c r="G405" s="77">
        <v>1959</v>
      </c>
      <c r="H405" s="79"/>
      <c r="I405" s="80"/>
      <c r="J405" s="80"/>
      <c r="K405" s="88"/>
      <c r="L405" s="81">
        <f>IF(X405&lt;&gt;"",(L$5-X405+1)*1.5,"")</f>
      </c>
      <c r="M405" s="82">
        <f>Z405</f>
        <v>0</v>
      </c>
      <c r="N405" s="83">
        <f>AA405</f>
        <v>0</v>
      </c>
      <c r="O405" s="84">
        <f>AH405</f>
        <v>0</v>
      </c>
      <c r="P405" s="84">
        <f>AI405</f>
        <v>0</v>
      </c>
      <c r="Q405" s="83">
        <f>SUM(H405:L405)</f>
        <v>0</v>
      </c>
      <c r="R405" s="85">
        <f>SUM(H405:L405)+MAX(M405,O405)</f>
        <v>0</v>
      </c>
      <c r="S405" s="86">
        <f>R405+MAX(U405,V405)</f>
        <v>0</v>
      </c>
      <c r="T405" s="85">
        <f>SUM($H405:$L405)+MAX(N405,P405)</f>
        <v>0</v>
      </c>
      <c r="U405" s="87">
        <f>IF(M405&gt;0,3,0)</f>
        <v>0</v>
      </c>
      <c r="V405" s="87">
        <f>IF(Q405&gt;0,3,0)</f>
        <v>0</v>
      </c>
      <c r="W405" s="88"/>
      <c r="X405" s="88"/>
      <c r="Y405" s="98"/>
      <c r="Z405" s="79">
        <f>IF(Y405&gt;0,Y$5-Y405+1,0)</f>
        <v>0</v>
      </c>
      <c r="AA405" s="90">
        <f>Z405*AA$5</f>
        <v>0</v>
      </c>
      <c r="AB405" s="109"/>
      <c r="AC405" s="88"/>
      <c r="AD405" s="109"/>
      <c r="AE405" s="100"/>
      <c r="AF405" s="109"/>
      <c r="AG405" s="109"/>
      <c r="AH405" s="94">
        <f>MAX(AB405:AG405)</f>
        <v>0</v>
      </c>
      <c r="AI405" s="90">
        <f>AH405*AI$5</f>
        <v>0</v>
      </c>
      <c r="AK405" s="2"/>
      <c r="AR405" s="2"/>
      <c r="AS405" s="2"/>
      <c r="AT405" s="2"/>
      <c r="AU405" s="2"/>
      <c r="AV405" s="2"/>
      <c r="AW405" s="2"/>
    </row>
    <row r="406" spans="1:49" s="95" customFormat="1" ht="15.75" customHeight="1" hidden="1">
      <c r="A406" s="75">
        <f>A405+1</f>
        <v>400</v>
      </c>
      <c r="B406" s="76" t="s">
        <v>464</v>
      </c>
      <c r="C406" s="42" t="s">
        <v>39</v>
      </c>
      <c r="D406" s="77" t="s">
        <v>40</v>
      </c>
      <c r="E406" s="77" t="s">
        <v>41</v>
      </c>
      <c r="F406" s="78">
        <f>IF(G406&lt;1940,"L",IF(G406&lt;1945,"SM",IF(G406&lt;1955,"M",IF(G406&gt;2000,"J",""))))</f>
        <v>0</v>
      </c>
      <c r="G406" s="77">
        <v>1939</v>
      </c>
      <c r="H406" s="79"/>
      <c r="I406" s="80"/>
      <c r="J406" s="80"/>
      <c r="K406" s="79"/>
      <c r="L406" s="81">
        <f>IF(X406&lt;&gt;"",(L$5-X406+1)*1.5,"")</f>
      </c>
      <c r="M406" s="102"/>
      <c r="N406" s="107"/>
      <c r="O406" s="84">
        <f>AH406</f>
        <v>0</v>
      </c>
      <c r="P406" s="84">
        <f>AI406</f>
        <v>0</v>
      </c>
      <c r="Q406" s="83">
        <f>SUM(H406:L406)</f>
        <v>0</v>
      </c>
      <c r="R406" s="85">
        <f>SUM(H406:L406)+MAX(M406,O406)</f>
        <v>0</v>
      </c>
      <c r="S406" s="86">
        <f>R406+MAX(U406,V406)</f>
        <v>0</v>
      </c>
      <c r="T406" s="85">
        <f>SUM($H406:$L406)+MAX(N406,P406)</f>
        <v>0</v>
      </c>
      <c r="U406" s="87">
        <f>IF(M406&gt;0,3,0)</f>
        <v>0</v>
      </c>
      <c r="V406" s="87">
        <f>IF(Q406&gt;0,3,0)</f>
        <v>0</v>
      </c>
      <c r="W406" s="88"/>
      <c r="X406" s="88"/>
      <c r="Y406" s="109"/>
      <c r="Z406" s="91"/>
      <c r="AA406" s="90"/>
      <c r="AB406" s="79"/>
      <c r="AC406" s="79"/>
      <c r="AD406" s="79"/>
      <c r="AE406" s="100"/>
      <c r="AF406" s="79"/>
      <c r="AG406" s="79"/>
      <c r="AH406" s="94">
        <f>MAX(AB406:AG406)</f>
        <v>0</v>
      </c>
      <c r="AI406" s="90">
        <f>AH406*AI$5</f>
        <v>0</v>
      </c>
      <c r="AK406" s="2"/>
      <c r="AR406" s="2"/>
      <c r="AS406" s="2"/>
      <c r="AT406" s="2"/>
      <c r="AU406" s="2"/>
      <c r="AV406" s="2"/>
      <c r="AW406" s="2"/>
    </row>
    <row r="407" spans="1:49" s="95" customFormat="1" ht="15.75" customHeight="1" hidden="1">
      <c r="A407" s="75">
        <f>A406+1</f>
        <v>401</v>
      </c>
      <c r="B407" s="97" t="s">
        <v>465</v>
      </c>
      <c r="C407" s="42" t="s">
        <v>82</v>
      </c>
      <c r="D407" s="77" t="s">
        <v>40</v>
      </c>
      <c r="E407" s="77" t="s">
        <v>41</v>
      </c>
      <c r="F407" s="78">
        <f>IF(G407&lt;1939,"L",IF(G407&lt;1944,"SM",IF(G407&lt;1954,"M",IF(G407&gt;1999,"J",""))))</f>
        <v>0</v>
      </c>
      <c r="G407" s="77">
        <v>1959</v>
      </c>
      <c r="H407" s="79"/>
      <c r="I407" s="80"/>
      <c r="J407" s="80"/>
      <c r="K407" s="88"/>
      <c r="L407" s="81">
        <f>IF(X407&lt;&gt;"",(L$5-X407+1)*1.5,"")</f>
      </c>
      <c r="M407" s="82"/>
      <c r="N407" s="82"/>
      <c r="O407" s="84">
        <f>AH407</f>
        <v>0</v>
      </c>
      <c r="P407" s="84">
        <f>AI407</f>
        <v>0</v>
      </c>
      <c r="Q407" s="83">
        <f>SUM(H407:L407)</f>
        <v>0</v>
      </c>
      <c r="R407" s="85">
        <f>SUM(H407:L407)+MAX(M407,O407)</f>
        <v>0</v>
      </c>
      <c r="S407" s="86">
        <f>R407+MAX(U407,V407)</f>
        <v>0</v>
      </c>
      <c r="T407" s="85">
        <f>SUM($H407:$L407)+MAX(N407,P407)</f>
        <v>0</v>
      </c>
      <c r="U407" s="87">
        <f>IF(M407&gt;0,3,0)</f>
        <v>0</v>
      </c>
      <c r="V407" s="87">
        <f>IF(Q407&gt;0,3,0)</f>
        <v>0</v>
      </c>
      <c r="W407" s="88"/>
      <c r="X407" s="88"/>
      <c r="Y407" s="98"/>
      <c r="Z407" s="79"/>
      <c r="AA407" s="79"/>
      <c r="AB407" s="79"/>
      <c r="AC407" s="88"/>
      <c r="AD407" s="79"/>
      <c r="AE407" s="79"/>
      <c r="AF407" s="79"/>
      <c r="AG407" s="79"/>
      <c r="AH407" s="94">
        <f>MAX(AB407:AG407)</f>
        <v>0</v>
      </c>
      <c r="AI407" s="90">
        <f>AH407*AI$5</f>
        <v>0</v>
      </c>
      <c r="AJ407" s="103"/>
      <c r="AK407" s="2"/>
      <c r="AR407" s="2"/>
      <c r="AS407" s="2"/>
      <c r="AT407" s="2"/>
      <c r="AU407" s="2"/>
      <c r="AV407" s="2"/>
      <c r="AW407" s="2"/>
    </row>
    <row r="408" spans="1:49" s="95" customFormat="1" ht="15.75" customHeight="1" hidden="1">
      <c r="A408" s="75">
        <f>A407+1</f>
        <v>402</v>
      </c>
      <c r="B408" s="97" t="s">
        <v>466</v>
      </c>
      <c r="C408" s="42" t="s">
        <v>39</v>
      </c>
      <c r="D408" s="77" t="s">
        <v>40</v>
      </c>
      <c r="E408" s="77" t="s">
        <v>41</v>
      </c>
      <c r="F408" s="78">
        <f>IF(G408&lt;1940,"L",IF(G408&lt;1945,"SM",IF(G408&lt;1955,"M",IF(G408&gt;2000,"J",""))))</f>
        <v>0</v>
      </c>
      <c r="G408" s="104">
        <v>1962</v>
      </c>
      <c r="H408" s="105"/>
      <c r="I408" s="80"/>
      <c r="J408" s="80"/>
      <c r="K408" s="106"/>
      <c r="L408" s="81">
        <f>IF(X408&lt;&gt;"",(L$5-X408+1)*1.5,"")</f>
      </c>
      <c r="M408" s="82"/>
      <c r="N408" s="83"/>
      <c r="O408" s="84">
        <f>AH408</f>
        <v>0</v>
      </c>
      <c r="P408" s="84">
        <f>AI408</f>
        <v>0</v>
      </c>
      <c r="Q408" s="83">
        <f>SUM(H408:L408)</f>
        <v>0</v>
      </c>
      <c r="R408" s="85">
        <f>SUM(H408:L408)+MAX(M408,O408)</f>
        <v>0</v>
      </c>
      <c r="S408" s="86">
        <f>R408+MAX(U408,V408)</f>
        <v>0</v>
      </c>
      <c r="T408" s="85">
        <f>SUM($H408:$L408)+MAX(N408,P408)</f>
        <v>0</v>
      </c>
      <c r="U408" s="87">
        <f>IF(M408&gt;0,3,0)</f>
        <v>0</v>
      </c>
      <c r="V408" s="87">
        <f>IF(Q408&gt;0,3,0)</f>
        <v>0</v>
      </c>
      <c r="W408" s="88"/>
      <c r="X408" s="88"/>
      <c r="Y408" s="98"/>
      <c r="Z408" s="79"/>
      <c r="AA408" s="90"/>
      <c r="AB408" s="79"/>
      <c r="AC408" s="88"/>
      <c r="AD408" s="79"/>
      <c r="AE408" s="100"/>
      <c r="AF408" s="79"/>
      <c r="AG408" s="79"/>
      <c r="AH408" s="94">
        <f>MAX(AB408:AG408)</f>
        <v>0</v>
      </c>
      <c r="AI408" s="90">
        <f>AH408*AI$5</f>
        <v>0</v>
      </c>
      <c r="AK408" s="2"/>
      <c r="AR408" s="2"/>
      <c r="AS408" s="2"/>
      <c r="AT408" s="2"/>
      <c r="AU408" s="2"/>
      <c r="AV408" s="2"/>
      <c r="AW408" s="2"/>
    </row>
    <row r="409" spans="1:49" s="95" customFormat="1" ht="15.75" customHeight="1" hidden="1">
      <c r="A409" s="75">
        <f>A408+1</f>
        <v>403</v>
      </c>
      <c r="B409" s="111" t="s">
        <v>467</v>
      </c>
      <c r="C409" s="42" t="s">
        <v>120</v>
      </c>
      <c r="D409" s="77" t="s">
        <v>121</v>
      </c>
      <c r="E409" s="77" t="s">
        <v>41</v>
      </c>
      <c r="F409" s="78"/>
      <c r="G409" s="104"/>
      <c r="H409" s="105"/>
      <c r="I409" s="80"/>
      <c r="J409" s="80"/>
      <c r="K409" s="106"/>
      <c r="L409" s="81">
        <f>IF(X409&lt;&gt;"",(L$5-X409+1)*1.5,"")</f>
      </c>
      <c r="M409" s="82">
        <f>Z409</f>
        <v>0</v>
      </c>
      <c r="N409" s="83">
        <f>AA409</f>
        <v>0</v>
      </c>
      <c r="O409" s="84">
        <f>AH409</f>
        <v>0</v>
      </c>
      <c r="P409" s="84">
        <f>AI409</f>
        <v>0</v>
      </c>
      <c r="Q409" s="83">
        <f>SUM(H409:L409)</f>
        <v>0</v>
      </c>
      <c r="R409" s="85">
        <f>SUM(H409:L409)+MAX(M409,O409)</f>
        <v>0</v>
      </c>
      <c r="S409" s="86">
        <f>R409+MAX(U409,V409)</f>
        <v>0</v>
      </c>
      <c r="T409" s="85">
        <f>SUM($H409:$L409)+MAX(N409,P409)</f>
        <v>0</v>
      </c>
      <c r="U409" s="87">
        <f>IF(M409&gt;0,3,0)</f>
        <v>0</v>
      </c>
      <c r="V409" s="87">
        <f>IF(Q409&gt;0,3,0)</f>
        <v>0</v>
      </c>
      <c r="W409" s="88"/>
      <c r="X409" s="88"/>
      <c r="Y409" s="98"/>
      <c r="Z409" s="79">
        <f>IF(Y409&gt;0,Y$5-Y409+1,0)</f>
        <v>0</v>
      </c>
      <c r="AA409" s="90">
        <f>Z409*AA$5</f>
        <v>0</v>
      </c>
      <c r="AB409" s="79"/>
      <c r="AC409" s="88"/>
      <c r="AD409" s="79"/>
      <c r="AE409" s="100"/>
      <c r="AF409" s="79"/>
      <c r="AG409" s="79"/>
      <c r="AH409" s="94">
        <f>MAX(AB409:AG409)</f>
        <v>0</v>
      </c>
      <c r="AI409" s="90">
        <f>AH409*AI$5</f>
        <v>0</v>
      </c>
      <c r="AK409" s="2"/>
      <c r="AR409" s="2"/>
      <c r="AS409" s="2"/>
      <c r="AT409" s="2"/>
      <c r="AU409" s="2"/>
      <c r="AV409" s="2"/>
      <c r="AW409" s="2"/>
    </row>
    <row r="410" spans="1:49" s="95" customFormat="1" ht="15.75" customHeight="1" hidden="1">
      <c r="A410" s="75">
        <f>A409+1</f>
        <v>404</v>
      </c>
      <c r="B410" s="76" t="s">
        <v>468</v>
      </c>
      <c r="C410" s="42" t="s">
        <v>56</v>
      </c>
      <c r="D410" s="77" t="s">
        <v>40</v>
      </c>
      <c r="E410" s="104" t="s">
        <v>41</v>
      </c>
      <c r="F410" s="78">
        <f>IF(G410&lt;1940,"L",IF(G410&lt;1945,"SM",IF(G410&lt;1955,"M",IF(G410&gt;2000,"J",""))))</f>
        <v>0</v>
      </c>
      <c r="G410" s="104">
        <v>1938</v>
      </c>
      <c r="H410" s="105"/>
      <c r="I410" s="80"/>
      <c r="J410" s="80"/>
      <c r="K410" s="106"/>
      <c r="L410" s="81">
        <f>IF(X410&lt;&gt;"",(L$5-X410+1)*1.5,"")</f>
      </c>
      <c r="M410" s="82">
        <f>Z410</f>
        <v>0</v>
      </c>
      <c r="N410" s="83">
        <f>AA410</f>
        <v>0</v>
      </c>
      <c r="O410" s="84">
        <f>AH410</f>
        <v>0</v>
      </c>
      <c r="P410" s="84">
        <f>AI410</f>
        <v>0</v>
      </c>
      <c r="Q410" s="83">
        <f>SUM(H410:L410)</f>
        <v>0</v>
      </c>
      <c r="R410" s="85">
        <f>SUM(H410:L410)+MAX(M410,O410)</f>
        <v>0</v>
      </c>
      <c r="S410" s="86">
        <f>R410+MAX(U410,V410)</f>
        <v>0</v>
      </c>
      <c r="T410" s="85">
        <f>SUM($H410:$L410)+MAX(N410,P410)</f>
        <v>0</v>
      </c>
      <c r="U410" s="87">
        <f>IF(M410&gt;0,3,0)</f>
        <v>0</v>
      </c>
      <c r="V410" s="87">
        <f>IF(Q410&gt;0,3,0)</f>
        <v>0</v>
      </c>
      <c r="W410" s="88"/>
      <c r="X410" s="106"/>
      <c r="Y410" s="106"/>
      <c r="Z410" s="91">
        <f>IF(Y410&gt;0,Y$5-Y410+1,0)</f>
        <v>0</v>
      </c>
      <c r="AA410" s="90">
        <f>Z410*AA$5</f>
        <v>0</v>
      </c>
      <c r="AB410" s="105"/>
      <c r="AC410" s="106"/>
      <c r="AD410" s="105"/>
      <c r="AE410" s="100"/>
      <c r="AF410" s="105"/>
      <c r="AG410" s="105"/>
      <c r="AH410" s="94">
        <f>MAX(AB410:AG410)</f>
        <v>0</v>
      </c>
      <c r="AI410" s="90">
        <f>AH410*AI$5</f>
        <v>0</v>
      </c>
      <c r="AK410" s="2"/>
      <c r="AR410" s="2"/>
      <c r="AS410" s="2"/>
      <c r="AT410" s="2"/>
      <c r="AU410" s="2"/>
      <c r="AV410" s="2"/>
      <c r="AW410" s="2"/>
    </row>
    <row r="411" spans="1:49" s="95" customFormat="1" ht="15.75" customHeight="1" hidden="1">
      <c r="A411" s="75">
        <f>A410+1</f>
        <v>405</v>
      </c>
      <c r="B411" s="111" t="s">
        <v>469</v>
      </c>
      <c r="C411" s="42" t="s">
        <v>120</v>
      </c>
      <c r="D411" s="108" t="s">
        <v>373</v>
      </c>
      <c r="E411" s="77" t="s">
        <v>41</v>
      </c>
      <c r="F411" s="78"/>
      <c r="G411" s="77"/>
      <c r="H411" s="79"/>
      <c r="I411" s="80"/>
      <c r="J411" s="80"/>
      <c r="K411" s="79"/>
      <c r="L411" s="81">
        <f>IF(X411&lt;&gt;"",(L$5-X411+1)*1.5,"")</f>
      </c>
      <c r="M411" s="102"/>
      <c r="N411" s="102"/>
      <c r="O411" s="102"/>
      <c r="P411" s="84">
        <f>AI411</f>
        <v>0</v>
      </c>
      <c r="Q411" s="83">
        <f>SUM(H411:L411)</f>
        <v>0</v>
      </c>
      <c r="R411" s="85">
        <f>SUM(H411:L411)+MAX(M411,O411)</f>
        <v>0</v>
      </c>
      <c r="S411" s="86">
        <f>R411+MAX(U411,V411)</f>
        <v>0</v>
      </c>
      <c r="T411" s="85">
        <f>SUM($H411:$L411)+MAX(N411,P411)</f>
        <v>0</v>
      </c>
      <c r="U411" s="87">
        <f>IF(M411&gt;0,3,0)</f>
        <v>0</v>
      </c>
      <c r="V411" s="87">
        <f>IF(Q411&gt;0,3,0)</f>
        <v>0</v>
      </c>
      <c r="W411" s="88"/>
      <c r="X411" s="88"/>
      <c r="Y411" s="88"/>
      <c r="Z411" s="91"/>
      <c r="AA411" s="91"/>
      <c r="AB411" s="79"/>
      <c r="AC411" s="88"/>
      <c r="AD411" s="79"/>
      <c r="AE411" s="100"/>
      <c r="AF411" s="79"/>
      <c r="AG411" s="79"/>
      <c r="AH411" s="94">
        <f>MAX(AB411:AG411)</f>
        <v>0</v>
      </c>
      <c r="AI411" s="90">
        <f>AH411*AI$5</f>
        <v>0</v>
      </c>
      <c r="AK411" s="2"/>
      <c r="AR411" s="2"/>
      <c r="AS411" s="2"/>
      <c r="AT411" s="2"/>
      <c r="AU411" s="2"/>
      <c r="AV411" s="2"/>
      <c r="AW411" s="2"/>
    </row>
    <row r="412" spans="1:49" s="95" customFormat="1" ht="15.75" customHeight="1" hidden="1">
      <c r="A412" s="75">
        <f>A411+1</f>
        <v>406</v>
      </c>
      <c r="B412" s="76" t="s">
        <v>470</v>
      </c>
      <c r="C412" s="42" t="s">
        <v>44</v>
      </c>
      <c r="D412" s="77" t="s">
        <v>40</v>
      </c>
      <c r="E412" s="77" t="s">
        <v>41</v>
      </c>
      <c r="F412" s="78">
        <f>IF(G412&lt;1939,"L",IF(G412&lt;1944,"SM",IF(G412&lt;1954,"M",IF(G412&gt;1999,"J",""))))</f>
        <v>0</v>
      </c>
      <c r="G412" s="77">
        <v>1958</v>
      </c>
      <c r="H412" s="79"/>
      <c r="I412" s="80"/>
      <c r="J412" s="80"/>
      <c r="K412" s="79"/>
      <c r="L412" s="81">
        <f>IF(X412&lt;&gt;"",(L$5-X412+1)*1.5,"")</f>
      </c>
      <c r="M412" s="82"/>
      <c r="N412" s="82"/>
      <c r="O412" s="84">
        <f>AH412</f>
        <v>0</v>
      </c>
      <c r="P412" s="84">
        <f>AI412</f>
        <v>0</v>
      </c>
      <c r="Q412" s="83">
        <f>SUM(H412:L412)</f>
        <v>0</v>
      </c>
      <c r="R412" s="85">
        <f>SUM(H412:L412)+MAX(M412,O412)</f>
        <v>0</v>
      </c>
      <c r="S412" s="86">
        <f>R412+MAX(U412,V412)</f>
        <v>0</v>
      </c>
      <c r="T412" s="85">
        <f>SUM($H412:$L412)+MAX(N412,P412)</f>
        <v>0</v>
      </c>
      <c r="U412" s="87">
        <f>IF(M412&gt;0,3,0)</f>
        <v>0</v>
      </c>
      <c r="V412" s="87">
        <f>IF(Q412&gt;0,3,0)</f>
        <v>0</v>
      </c>
      <c r="W412" s="88"/>
      <c r="X412" s="88"/>
      <c r="Y412" s="89"/>
      <c r="Z412" s="79"/>
      <c r="AA412" s="79"/>
      <c r="AB412" s="91"/>
      <c r="AC412" s="79"/>
      <c r="AD412" s="79"/>
      <c r="AE412" s="100"/>
      <c r="AF412" s="79"/>
      <c r="AG412" s="79"/>
      <c r="AH412" s="94">
        <f>MAX(AB412:AG412)</f>
        <v>0</v>
      </c>
      <c r="AI412" s="90">
        <f>AH412*AI$5</f>
        <v>0</v>
      </c>
      <c r="AK412" s="2"/>
      <c r="AR412" s="2"/>
      <c r="AS412" s="2"/>
      <c r="AT412" s="2"/>
      <c r="AU412" s="2"/>
      <c r="AV412" s="2"/>
      <c r="AW412" s="2"/>
    </row>
    <row r="413" spans="1:49" s="95" customFormat="1" ht="15.75" customHeight="1" hidden="1">
      <c r="A413" s="75">
        <f>A412+1</f>
        <v>407</v>
      </c>
      <c r="B413" s="97" t="s">
        <v>471</v>
      </c>
      <c r="C413" s="42" t="s">
        <v>39</v>
      </c>
      <c r="D413" s="77" t="s">
        <v>40</v>
      </c>
      <c r="E413" s="77" t="s">
        <v>41</v>
      </c>
      <c r="F413" s="78">
        <f>IF(G413&lt;1940,"L",IF(G413&lt;1945,"SM",IF(G413&lt;1955,"M",IF(G413&gt;2000,"J",""))))</f>
        <v>0</v>
      </c>
      <c r="G413" s="77">
        <v>1952</v>
      </c>
      <c r="H413" s="79"/>
      <c r="I413" s="80"/>
      <c r="J413" s="80"/>
      <c r="K413" s="88"/>
      <c r="L413" s="88">
        <f>IF(X413&lt;&gt;"",(L$5-X413+1)*1.5,"")</f>
      </c>
      <c r="M413" s="82"/>
      <c r="N413" s="83"/>
      <c r="O413" s="84">
        <f>AH413</f>
        <v>0</v>
      </c>
      <c r="P413" s="84">
        <f>AI413</f>
        <v>0</v>
      </c>
      <c r="Q413" s="83">
        <f>SUM(H413:L413)</f>
        <v>0</v>
      </c>
      <c r="R413" s="85">
        <f>SUM(H413:L413)+MAX(M413,O413)</f>
        <v>0</v>
      </c>
      <c r="S413" s="86">
        <f>R413+MAX(U413,V413)</f>
        <v>0</v>
      </c>
      <c r="T413" s="85">
        <f>SUM($H413:$L413)+MAX(N413,P413)</f>
        <v>0</v>
      </c>
      <c r="U413" s="87">
        <f>IF(M413&gt;0,3,0)</f>
        <v>0</v>
      </c>
      <c r="V413" s="87">
        <f>IF(Q413&gt;0,3,0)</f>
        <v>0</v>
      </c>
      <c r="W413" s="88"/>
      <c r="X413" s="88"/>
      <c r="Y413" s="88"/>
      <c r="Z413" s="79"/>
      <c r="AA413" s="90"/>
      <c r="AB413" s="79"/>
      <c r="AC413" s="88"/>
      <c r="AD413" s="79"/>
      <c r="AE413" s="100"/>
      <c r="AF413" s="79"/>
      <c r="AG413" s="79"/>
      <c r="AH413" s="94">
        <f>MAX(AB413:AG413)</f>
        <v>0</v>
      </c>
      <c r="AI413" s="90">
        <f>AH413*AI$5</f>
        <v>0</v>
      </c>
      <c r="AK413" s="2"/>
      <c r="AR413" s="2"/>
      <c r="AS413" s="2"/>
      <c r="AT413" s="2"/>
      <c r="AU413" s="2"/>
      <c r="AV413" s="2"/>
      <c r="AW413" s="2"/>
    </row>
    <row r="414" spans="1:49" s="95" customFormat="1" ht="15.75" customHeight="1" hidden="1">
      <c r="A414" s="75">
        <f>A413+1</f>
        <v>408</v>
      </c>
      <c r="B414" s="97" t="s">
        <v>472</v>
      </c>
      <c r="C414" s="42" t="s">
        <v>44</v>
      </c>
      <c r="D414" s="77" t="s">
        <v>40</v>
      </c>
      <c r="E414" s="77" t="s">
        <v>41</v>
      </c>
      <c r="F414" s="78">
        <f>IF(G414&lt;1939,"L",IF(G414&lt;1944,"SM",IF(G414&lt;1954,"M",IF(G414&gt;1999,"J",""))))</f>
        <v>0</v>
      </c>
      <c r="G414" s="104">
        <v>1957</v>
      </c>
      <c r="H414" s="105"/>
      <c r="I414" s="80"/>
      <c r="J414" s="80"/>
      <c r="K414" s="106"/>
      <c r="L414" s="81">
        <f>IF(X414&lt;&gt;"",(L$5-X414+1)*1.5,"")</f>
      </c>
      <c r="M414" s="82"/>
      <c r="N414" s="83"/>
      <c r="O414" s="84">
        <f>AH414</f>
        <v>0</v>
      </c>
      <c r="P414" s="84">
        <f>AI414</f>
        <v>0</v>
      </c>
      <c r="Q414" s="83">
        <f>SUM(H414:L414)</f>
        <v>0</v>
      </c>
      <c r="R414" s="85">
        <f>SUM(H414:L414)+MAX(M414,O414)</f>
        <v>0</v>
      </c>
      <c r="S414" s="86">
        <f>R414+MAX(U414,V414)</f>
        <v>0</v>
      </c>
      <c r="T414" s="85">
        <f>SUM($H414:$L414)+MAX(N414,P414)</f>
        <v>0</v>
      </c>
      <c r="U414" s="87">
        <f>IF(M414&gt;0,3,0)</f>
        <v>0</v>
      </c>
      <c r="V414" s="87">
        <f>IF(Q414&gt;0,3,0)</f>
        <v>0</v>
      </c>
      <c r="W414" s="88"/>
      <c r="X414" s="88"/>
      <c r="Y414" s="98"/>
      <c r="Z414" s="79"/>
      <c r="AA414" s="90"/>
      <c r="AB414" s="79"/>
      <c r="AC414" s="88"/>
      <c r="AD414" s="79"/>
      <c r="AE414" s="100"/>
      <c r="AF414" s="79"/>
      <c r="AG414" s="79"/>
      <c r="AH414" s="94">
        <f>MAX(AB414:AG414)</f>
        <v>0</v>
      </c>
      <c r="AI414" s="90">
        <f>AH414*AI$5</f>
        <v>0</v>
      </c>
      <c r="AK414" s="2"/>
      <c r="AR414" s="2"/>
      <c r="AS414" s="2"/>
      <c r="AT414" s="2"/>
      <c r="AU414" s="2"/>
      <c r="AV414" s="2"/>
      <c r="AW414" s="2"/>
    </row>
    <row r="415" spans="1:49" s="95" customFormat="1" ht="15.75" customHeight="1" hidden="1">
      <c r="A415" s="75">
        <f>A414+1</f>
        <v>409</v>
      </c>
      <c r="B415" s="76" t="s">
        <v>473</v>
      </c>
      <c r="C415" s="42" t="s">
        <v>44</v>
      </c>
      <c r="D415" s="77" t="s">
        <v>40</v>
      </c>
      <c r="E415" s="77" t="s">
        <v>41</v>
      </c>
      <c r="F415" s="78">
        <f>IF(G415&lt;1940,"L",IF(G415&lt;1945,"SM",IF(G415&lt;1955,"M",IF(G415&gt;2000,"J",""))))</f>
        <v>0</v>
      </c>
      <c r="G415" s="77">
        <v>1968</v>
      </c>
      <c r="H415" s="79"/>
      <c r="I415" s="80"/>
      <c r="J415" s="80"/>
      <c r="K415" s="79"/>
      <c r="L415" s="81">
        <f>IF(X415&lt;&gt;"",(L$5-X415+1)*1.5,"")</f>
      </c>
      <c r="M415" s="82"/>
      <c r="N415" s="82"/>
      <c r="O415" s="84">
        <f>AH415</f>
        <v>0</v>
      </c>
      <c r="P415" s="84">
        <f>AI415</f>
        <v>0</v>
      </c>
      <c r="Q415" s="83">
        <f>SUM(H415:L415)</f>
        <v>0</v>
      </c>
      <c r="R415" s="85">
        <f>SUM(H415:L415)+MAX(M415,O415)</f>
        <v>0</v>
      </c>
      <c r="S415" s="86">
        <f>R415+MAX(U415,V415)</f>
        <v>0</v>
      </c>
      <c r="T415" s="85">
        <f>SUM($H415:$L415)+MAX(N415,P415)</f>
        <v>0</v>
      </c>
      <c r="U415" s="87">
        <f>IF(M415&gt;0,3,0)</f>
        <v>0</v>
      </c>
      <c r="V415" s="87">
        <f>IF(Q415&gt;0,3,0)</f>
        <v>0</v>
      </c>
      <c r="W415" s="88"/>
      <c r="X415" s="88"/>
      <c r="Y415" s="89"/>
      <c r="Z415" s="79"/>
      <c r="AA415" s="79"/>
      <c r="AB415" s="91"/>
      <c r="AC415" s="79"/>
      <c r="AD415" s="79"/>
      <c r="AE415" s="100"/>
      <c r="AF415" s="79"/>
      <c r="AG415" s="79"/>
      <c r="AH415" s="94">
        <f>MAX(AB415:AG415)</f>
        <v>0</v>
      </c>
      <c r="AI415" s="90">
        <f>AH415*AI$5</f>
        <v>0</v>
      </c>
      <c r="AK415" s="2"/>
      <c r="AR415" s="2"/>
      <c r="AS415" s="2"/>
      <c r="AT415" s="2"/>
      <c r="AU415" s="2"/>
      <c r="AV415" s="2"/>
      <c r="AW415" s="2"/>
    </row>
    <row r="416" spans="1:34" s="95" customFormat="1" ht="28.5" customHeight="1">
      <c r="A416" s="145"/>
      <c r="B416" s="146" t="s">
        <v>474</v>
      </c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  <c r="AE416" s="146"/>
      <c r="AF416" s="146"/>
      <c r="AG416" s="146"/>
      <c r="AH416" s="147"/>
    </row>
    <row r="417" spans="1:34" s="95" customFormat="1" ht="12.75">
      <c r="A417" s="145"/>
      <c r="B417" s="148" t="s">
        <v>475</v>
      </c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9"/>
      <c r="T417" s="149"/>
      <c r="U417" s="149"/>
      <c r="V417" s="150"/>
      <c r="W417" s="8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147"/>
    </row>
    <row r="418" spans="1:35" s="95" customFormat="1" ht="15.75" customHeight="1" hidden="1">
      <c r="A418" s="145"/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50"/>
      <c r="W418" s="8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147"/>
      <c r="AI418" s="2"/>
    </row>
    <row r="419" spans="1:37" s="95" customFormat="1" ht="15.75" customHeight="1" hidden="1">
      <c r="A419" s="145"/>
      <c r="B419" s="151" t="s">
        <v>476</v>
      </c>
      <c r="C419" s="151"/>
      <c r="D419"/>
      <c r="E419" s="152">
        <f>COUNTIF(C$7:C$251,"L")</f>
        <v>69</v>
      </c>
      <c r="F419" s="153" t="s">
        <v>39</v>
      </c>
      <c r="G419" s="154">
        <f>E419/E$431</f>
        <v>0.28991596638655465</v>
      </c>
      <c r="H419" s="154"/>
      <c r="I419" s="151" t="s">
        <v>477</v>
      </c>
      <c r="J419" s="152">
        <f>COUNTIF(F$7:F$251,"J")</f>
        <v>0</v>
      </c>
      <c r="K419" s="154">
        <f>J419/R$5</f>
        <v>0</v>
      </c>
      <c r="L419" s="151"/>
      <c r="M419" s="152"/>
      <c r="N419" s="152"/>
      <c r="O419" s="152"/>
      <c r="P419" s="151"/>
      <c r="Q419" s="151"/>
      <c r="R419" s="5"/>
      <c r="S419" s="5"/>
      <c r="T419" s="5"/>
      <c r="U419" s="6"/>
      <c r="V419" s="7"/>
      <c r="W419" s="8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45" s="95" customFormat="1" ht="15.75" customHeight="1" hidden="1">
      <c r="A420" s="145"/>
      <c r="B420" s="151" t="s">
        <v>478</v>
      </c>
      <c r="C420" s="151"/>
      <c r="D420"/>
      <c r="E420" s="152">
        <f>COUNTIF(C$7:C$251,"A")</f>
        <v>54</v>
      </c>
      <c r="F420" s="153" t="s">
        <v>44</v>
      </c>
      <c r="G420" s="154">
        <f>E420/E$431</f>
        <v>0.226890756302521</v>
      </c>
      <c r="H420" s="154"/>
      <c r="I420" s="151" t="s">
        <v>479</v>
      </c>
      <c r="J420" s="152">
        <f>COUNTIF(F$7:F$251,"M")</f>
        <v>69</v>
      </c>
      <c r="K420" s="154">
        <f>J420/R$5</f>
        <v>0.34328358208955223</v>
      </c>
      <c r="L420" s="151"/>
      <c r="M420" s="152"/>
      <c r="N420" s="152"/>
      <c r="O420" s="152"/>
      <c r="P420" s="151"/>
      <c r="Q420" s="151"/>
      <c r="R420" s="5"/>
      <c r="S420" s="5"/>
      <c r="T420" s="5"/>
      <c r="U420" s="6"/>
      <c r="V420" s="7"/>
      <c r="W420" s="8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8" s="95" customFormat="1" ht="15.75" customHeight="1" hidden="1">
      <c r="A421" s="145"/>
      <c r="B421" s="151" t="s">
        <v>480</v>
      </c>
      <c r="C421" s="151"/>
      <c r="D421"/>
      <c r="E421" s="152">
        <f>COUNTIF(C$7:C$251,"A A")</f>
        <v>4</v>
      </c>
      <c r="F421" s="153" t="s">
        <v>94</v>
      </c>
      <c r="G421" s="154">
        <f>E421/E$431</f>
        <v>0.01680672268907563</v>
      </c>
      <c r="H421" s="154"/>
      <c r="I421" s="151" t="s">
        <v>481</v>
      </c>
      <c r="J421" s="152">
        <f>COUNTIF(F$7:F$251,"SM")</f>
        <v>10</v>
      </c>
      <c r="K421" s="154">
        <f>J421/R$5</f>
        <v>0.04975124378109453</v>
      </c>
      <c r="L421" s="151"/>
      <c r="M421" s="152"/>
      <c r="N421" s="152"/>
      <c r="O421" s="152"/>
      <c r="P421" s="151"/>
      <c r="Q421" s="151"/>
      <c r="R421" s="5"/>
      <c r="S421" s="5"/>
      <c r="T421" s="5"/>
      <c r="U421" s="6"/>
      <c r="V421" s="7"/>
      <c r="W421" s="8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s="95" customFormat="1" ht="15.75" customHeight="1" hidden="1">
      <c r="A422" s="145"/>
      <c r="B422" s="151" t="s">
        <v>482</v>
      </c>
      <c r="C422" s="151"/>
      <c r="D422"/>
      <c r="E422" s="152">
        <f>COUNTIF(C$7:C$251,"T")</f>
        <v>18</v>
      </c>
      <c r="F422" s="153" t="s">
        <v>82</v>
      </c>
      <c r="G422" s="154">
        <f>E422/E$431</f>
        <v>0.07563025210084033</v>
      </c>
      <c r="H422" s="154"/>
      <c r="I422" s="155" t="s">
        <v>483</v>
      </c>
      <c r="J422" s="152">
        <f>COUNTIF(F$7:F$251,"L")</f>
        <v>6</v>
      </c>
      <c r="K422" s="154">
        <f>J422/R$5</f>
        <v>0.029850746268656716</v>
      </c>
      <c r="L422" s="151"/>
      <c r="M422" s="152"/>
      <c r="N422" s="152"/>
      <c r="O422" s="152"/>
      <c r="P422" s="151"/>
      <c r="Q422" s="151"/>
      <c r="R422" s="5"/>
      <c r="S422" s="5"/>
      <c r="T422" s="5"/>
      <c r="U422" s="6"/>
      <c r="V422" s="7"/>
      <c r="W422" s="8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2:17" ht="12.75" hidden="1">
      <c r="B423" s="151" t="s">
        <v>484</v>
      </c>
      <c r="C423" s="156"/>
      <c r="D423"/>
      <c r="E423" s="152">
        <f>COUNTIF(C$7:C$251,"M")</f>
        <v>26</v>
      </c>
      <c r="F423" s="157" t="s">
        <v>7</v>
      </c>
      <c r="G423" s="154">
        <f>E423/E$431</f>
        <v>0.1092436974789916</v>
      </c>
      <c r="H423" s="154"/>
      <c r="I423"/>
      <c r="J423" s="158"/>
      <c r="K423" s="159"/>
      <c r="L423" s="155"/>
      <c r="M423" s="160"/>
      <c r="N423" s="160"/>
      <c r="O423" s="160"/>
      <c r="P423" s="158"/>
      <c r="Q423" s="158"/>
    </row>
    <row r="424" spans="2:17" ht="12.75" hidden="1">
      <c r="B424" s="151" t="s">
        <v>485</v>
      </c>
      <c r="C424" s="156"/>
      <c r="D424"/>
      <c r="E424" s="152">
        <f>COUNTIF(C$7:C$251,"S")</f>
        <v>11</v>
      </c>
      <c r="F424" s="157" t="s">
        <v>46</v>
      </c>
      <c r="G424" s="154">
        <f>E424/E$431</f>
        <v>0.046218487394957986</v>
      </c>
      <c r="H424" s="154"/>
      <c r="I424" s="155"/>
      <c r="J424" s="158"/>
      <c r="K424" s="159"/>
      <c r="L424" s="155"/>
      <c r="M424" s="160"/>
      <c r="N424" s="160"/>
      <c r="O424" s="160"/>
      <c r="P424" s="158"/>
      <c r="Q424" s="158"/>
    </row>
    <row r="425" spans="2:17" ht="12.75" hidden="1">
      <c r="B425" s="151" t="s">
        <v>486</v>
      </c>
      <c r="C425" s="156"/>
      <c r="D425"/>
      <c r="E425" s="152">
        <f>SUM(E426:E428)</f>
        <v>35</v>
      </c>
      <c r="F425" s="157" t="s">
        <v>487</v>
      </c>
      <c r="G425" s="154">
        <f>E425/E$431</f>
        <v>0.14705882352941177</v>
      </c>
      <c r="H425" s="161"/>
      <c r="I425" s="2" t="s">
        <v>488</v>
      </c>
      <c r="J425" s="152">
        <f>COUNTIF(E$7:E$251,"M")</f>
        <v>235</v>
      </c>
      <c r="K425" s="154">
        <f>J425/R$5</f>
        <v>1.1691542288557213</v>
      </c>
      <c r="L425" s="155"/>
      <c r="M425" s="160"/>
      <c r="N425" s="160"/>
      <c r="O425" s="160"/>
      <c r="P425" s="158"/>
      <c r="Q425" s="158"/>
    </row>
    <row r="426" spans="2:11" ht="12.75" hidden="1">
      <c r="B426" s="2" t="s">
        <v>489</v>
      </c>
      <c r="D426"/>
      <c r="E426" s="152">
        <f>COUNTIF(C$7:C$251,"P L")</f>
        <v>16</v>
      </c>
      <c r="F426" s="162" t="s">
        <v>51</v>
      </c>
      <c r="G426" s="154">
        <f>E426/E$431</f>
        <v>0.06722689075630252</v>
      </c>
      <c r="H426" s="154"/>
      <c r="I426" s="2" t="s">
        <v>490</v>
      </c>
      <c r="J426" s="152">
        <f>COUNTIF(E$7:E$251,"F")</f>
        <v>10</v>
      </c>
      <c r="K426" s="154">
        <f>J426/R$5</f>
        <v>0.04975124378109453</v>
      </c>
    </row>
    <row r="427" spans="2:8" ht="12.75" hidden="1">
      <c r="B427" s="2" t="s">
        <v>491</v>
      </c>
      <c r="D427"/>
      <c r="E427" s="152">
        <f>COUNTIF(C$7:C$251,"P G")</f>
        <v>9</v>
      </c>
      <c r="F427" s="162" t="s">
        <v>62</v>
      </c>
      <c r="G427" s="154">
        <f>E427/E$431</f>
        <v>0.037815126050420166</v>
      </c>
      <c r="H427" s="154"/>
    </row>
    <row r="428" spans="2:8" ht="12.75" hidden="1">
      <c r="B428" s="2" t="s">
        <v>492</v>
      </c>
      <c r="D428"/>
      <c r="E428" s="152">
        <f>COUNTIF(C$7:C251,"P V")</f>
        <v>10</v>
      </c>
      <c r="F428" s="162" t="s">
        <v>56</v>
      </c>
      <c r="G428" s="154">
        <f>E428/E$431</f>
        <v>0.04201680672268908</v>
      </c>
      <c r="H428" s="154"/>
    </row>
    <row r="429" spans="4:7" ht="12.75" hidden="1">
      <c r="D429"/>
      <c r="E429" s="152"/>
      <c r="G429" s="161"/>
    </row>
    <row r="430" spans="2:7" ht="12.75" hidden="1">
      <c r="B430" s="2" t="s">
        <v>493</v>
      </c>
      <c r="D430"/>
      <c r="E430" s="152">
        <f>COUNTIF(C$7:C$251,"E")</f>
        <v>21</v>
      </c>
      <c r="F430" s="162" t="s">
        <v>120</v>
      </c>
      <c r="G430" s="154">
        <f>E430/E$431</f>
        <v>0.08823529411764706</v>
      </c>
    </row>
    <row r="431" spans="2:7" ht="12.75" hidden="1">
      <c r="B431" s="2" t="s">
        <v>19</v>
      </c>
      <c r="D431"/>
      <c r="E431" s="4">
        <f>SUM(E419:E425,E430)</f>
        <v>238</v>
      </c>
      <c r="G431" s="161"/>
    </row>
    <row r="432" ht="12.75" hidden="1"/>
  </sheetData>
  <sheetProtection selectLockedCells="1" selectUnlockedCells="1"/>
  <mergeCells count="4">
    <mergeCell ref="A1:R1"/>
    <mergeCell ref="A2:R2"/>
    <mergeCell ref="A3:R3"/>
    <mergeCell ref="B416:AG416"/>
  </mergeCells>
  <printOptions/>
  <pageMargins left="0.39375" right="0.39375" top="0.46805555555555556" bottom="0.4041666666666667" header="0.5118055555555555" footer="0.19444444444444445"/>
  <pageSetup fitToHeight="6" fitToWidth="1" horizontalDpi="300" verticalDpi="300" orientation="landscape" paperSize="9"/>
  <headerFooter alignWithMargins="0">
    <oddFooter>&amp;C&amp;"Times New Roman,Normale"&amp;9Pagina &amp;P</oddFooter>
  </headerFooter>
  <rowBreaks count="1" manualBreakCount="1">
    <brk id="4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Loretta Salzillo</cp:lastModifiedBy>
  <cp:lastPrinted>2016-10-26T10:18:20Z</cp:lastPrinted>
  <dcterms:created xsi:type="dcterms:W3CDTF">2016-07-26T11:08:05Z</dcterms:created>
  <dcterms:modified xsi:type="dcterms:W3CDTF">2019-11-07T14:23:29Z</dcterms:modified>
  <cp:category/>
  <cp:version/>
  <cp:contentType/>
  <cp:contentStatus/>
  <cp:revision>75</cp:revision>
</cp:coreProperties>
</file>